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N:\05 Bank\02 Finans\09 Middle Office\04_Rapportering SOB\09_Kvartalsvis - ASCB\2024\Q4\"/>
    </mc:Choice>
  </mc:AlternateContent>
  <xr:revisionPtr revIDLastSave="0" documentId="13_ncr:1_{3084345C-1398-45E7-B5BD-9B44A63CFBC0}" xr6:coauthVersionLast="47" xr6:coauthVersionMax="47" xr10:uidLastSave="{00000000-0000-0000-0000-000000000000}"/>
  <bookViews>
    <workbookView xWindow="-120" yWindow="-120" windowWidth="29040" windowHeight="17640" xr2:uid="{00000000-000D-0000-FFFF-FFFF00000000}"/>
  </bookViews>
  <sheets>
    <sheet name="Ver 8" sheetId="8" r:id="rId1"/>
    <sheet name="Glossary 8" sheetId="9" r:id="rId2"/>
  </sheets>
  <definedNames>
    <definedName name="_xlnm.Print_Area" localSheetId="0">'Ver 8'!$C$2:$M$162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9" i="8" l="1"/>
  <c r="F88" i="8"/>
  <c r="D78" i="8"/>
  <c r="F78" i="8"/>
  <c r="E18" i="8" l="1"/>
  <c r="D146" i="8" l="1"/>
  <c r="D145" i="8"/>
  <c r="H58" i="8"/>
  <c r="D112" i="8" l="1"/>
  <c r="E31" i="8"/>
  <c r="F31" i="8" l="1"/>
  <c r="F23" i="8"/>
  <c r="F30" i="8"/>
  <c r="F29" i="8"/>
  <c r="F25" i="8"/>
  <c r="F24" i="8"/>
  <c r="F28" i="8"/>
  <c r="F27" i="8"/>
  <c r="F26" i="8"/>
  <c r="M41" i="8"/>
  <c r="M42" i="8" s="1"/>
  <c r="L123" i="8"/>
  <c r="E20" i="8"/>
  <c r="J124" i="8" l="1"/>
  <c r="F124" i="8"/>
  <c r="L124" i="8"/>
  <c r="I124" i="8"/>
  <c r="H124" i="8"/>
  <c r="D124" i="8"/>
  <c r="G124" i="8"/>
  <c r="E124" i="8"/>
  <c r="K124" i="8"/>
  <c r="I42" i="8"/>
  <c r="D42" i="8"/>
  <c r="E42" i="8"/>
  <c r="F42" i="8"/>
  <c r="G42" i="8"/>
  <c r="H42" i="8"/>
  <c r="J42" i="8"/>
  <c r="K42" i="8"/>
  <c r="L42" i="8"/>
  <c r="D20" i="8"/>
  <c r="D130" i="8" s="1"/>
  <c r="D134" i="8" s="1"/>
  <c r="K31" i="8"/>
  <c r="L23" i="8" s="1"/>
  <c r="D36" i="8"/>
  <c r="K36" i="8"/>
  <c r="M45" i="8"/>
  <c r="I53" i="8"/>
  <c r="E54" i="8" s="1"/>
  <c r="E134" i="8"/>
  <c r="D148" i="8"/>
  <c r="E148" i="8"/>
  <c r="F59" i="8" l="1"/>
  <c r="H46" i="8"/>
  <c r="G46" i="8"/>
  <c r="D59" i="8"/>
  <c r="F46" i="8"/>
  <c r="I46" i="8"/>
  <c r="E59" i="8"/>
  <c r="M46" i="8"/>
  <c r="E46" i="8"/>
  <c r="L46" i="8"/>
  <c r="D46" i="8"/>
  <c r="K46" i="8"/>
  <c r="H59" i="8"/>
  <c r="J46" i="8"/>
  <c r="G59" i="8"/>
  <c r="D54" i="8"/>
  <c r="L31" i="8"/>
  <c r="L36" i="8"/>
  <c r="L35" i="8"/>
  <c r="L34" i="8"/>
  <c r="L29" i="8"/>
  <c r="L26" i="8"/>
  <c r="L30" i="8"/>
  <c r="L28" i="8"/>
  <c r="L27" i="8"/>
  <c r="I54" i="8"/>
  <c r="H54" i="8"/>
  <c r="L25" i="8"/>
  <c r="G54" i="8"/>
  <c r="L24" i="8"/>
  <c r="F54" i="8"/>
  <c r="E36" i="8"/>
  <c r="E35" i="8"/>
  <c r="E34" i="8"/>
</calcChain>
</file>

<file path=xl/sharedStrings.xml><?xml version="1.0" encoding="utf-8"?>
<sst xmlns="http://schemas.openxmlformats.org/spreadsheetml/2006/main" count="359" uniqueCount="198">
  <si>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</si>
  <si>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</si>
  <si>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</si>
  <si>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</si>
  <si>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</si>
  <si>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</si>
  <si>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</si>
  <si>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</si>
  <si>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</si>
  <si>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</si>
  <si>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</si>
  <si>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</si>
  <si>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</si>
  <si>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</si>
  <si>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</si>
  <si>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</si>
  <si>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</si>
  <si>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</si>
  <si>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</si>
  <si>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</si>
  <si>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</si>
  <si>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</si>
  <si>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</si>
  <si>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</si>
  <si>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</si>
  <si>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</si>
  <si>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</si>
  <si>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</si>
  <si>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</si>
  <si>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</si>
  <si>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</si>
  <si>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</si>
  <si>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</si>
  <si>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</si>
  <si>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</si>
  <si>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</si>
  <si>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</si>
  <si>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</si>
  <si>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</si>
  <si>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</si>
  <si>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</si>
  <si>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</si>
  <si>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</si>
  <si>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</si>
  <si>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</si>
  <si>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</si>
  <si>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</si>
  <si>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</si>
  <si>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</si>
  <si>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</si>
  <si>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</si>
  <si>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</si>
  <si>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</si>
  <si>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</si>
  <si>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</si>
  <si>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</si>
  <si>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</si>
  <si>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</si>
  <si>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</si>
  <si>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</si>
  <si>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</si>
  <si>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</si>
  <si>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</si>
  <si>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</si>
  <si>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</si>
  <si>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</si>
  <si>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</si>
  <si>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</si>
  <si>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</si>
  <si>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</si>
  <si>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</si>
  <si>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</si>
  <si>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</si>
  <si>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</si>
  <si>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</si>
  <si>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</si>
  <si>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</si>
  <si>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</si>
  <si>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</si>
  <si>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</si>
  <si>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</si>
  <si>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</si>
  <si>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</si>
  <si>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</si>
  <si>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</si>
  <si>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</si>
  <si>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</si>
  <si>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</si>
  <si>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</si>
  <si>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</si>
  <si>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</si>
  <si>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</si>
  <si>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</si>
  <si>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</si>
  <si>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</si>
  <si>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</si>
  <si>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</si>
  <si>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</si>
  <si>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</si>
  <si>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</si>
  <si>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</si>
  <si>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</si>
  <si>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</si>
  <si>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</si>
  <si>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</si>
  <si>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</si>
  <si>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</si>
  <si>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</si>
  <si>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</si>
  <si>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</si>
  <si>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</si>
  <si>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</si>
  <si>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</si>
  <si>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</si>
  <si>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</si>
  <si>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</si>
  <si>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</si>
  <si>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</si>
  <si>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</si>
  <si>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</si>
  <si>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</si>
  <si>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</si>
  <si>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</si>
  <si>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</si>
  <si>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</si>
  <si>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</si>
  <si>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</si>
  <si>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</si>
  <si>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</si>
  <si>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</si>
  <si>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</si>
  <si>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</si>
  <si>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</si>
  <si>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</si>
  <si>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</si>
  <si>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</si>
  <si>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</si>
  <si>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</si>
  <si>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Compliant with CBD art 14 and FSA regulation FFFS 2013:1, together with HTT</t>
  </si>
  <si>
    <t>S</t>
  </si>
  <si>
    <t>Sustainability footnote</t>
  </si>
  <si>
    <t>Version 9.0</t>
  </si>
  <si>
    <t>Länsförsäkringar Hypotek AB</t>
  </si>
  <si>
    <t>Länsförsäkringar Bank AB</t>
  </si>
  <si>
    <t>Swedish Financial Supervisory Authority</t>
  </si>
  <si>
    <t>AAA/Stable</t>
  </si>
  <si>
    <t>Aaa/Stable</t>
  </si>
  <si>
    <t>N/A</t>
  </si>
  <si>
    <t>A/Stable</t>
  </si>
  <si>
    <t>A1/Stable</t>
  </si>
  <si>
    <t>Average loan size (SEK)</t>
  </si>
  <si>
    <t>Hard bullet</t>
  </si>
  <si>
    <t>SE0011309244</t>
  </si>
  <si>
    <t>SE0012324341</t>
  </si>
  <si>
    <t>SE0014694659</t>
  </si>
  <si>
    <t>SE0015503446</t>
  </si>
  <si>
    <t>SE0018537086</t>
  </si>
  <si>
    <t>SE0020354082</t>
  </si>
  <si>
    <r>
      <t>Soft Bullet</t>
    </r>
    <r>
      <rPr>
        <vertAlign val="superscript"/>
        <sz val="11"/>
        <rFont val="Calibri"/>
        <family val="2"/>
        <scheme val="minor"/>
      </rPr>
      <t>1</t>
    </r>
  </si>
  <si>
    <t>Hard Bullet</t>
  </si>
  <si>
    <t>XS1799048704</t>
  </si>
  <si>
    <t>XS1942708873</t>
  </si>
  <si>
    <t>XS2389315768</t>
  </si>
  <si>
    <t>XS2486449072</t>
  </si>
  <si>
    <t>XS2618711068</t>
  </si>
  <si>
    <t>NO0012922568</t>
  </si>
  <si>
    <t>NOK</t>
  </si>
  <si>
    <t>NO0010672348</t>
  </si>
  <si>
    <t>CHF</t>
  </si>
  <si>
    <t>CH0406415304</t>
  </si>
  <si>
    <t>SE0006452611</t>
  </si>
  <si>
    <t>SE0009522865</t>
  </si>
  <si>
    <t>SE0010415679</t>
  </si>
  <si>
    <t>SE0010599050</t>
  </si>
  <si>
    <t>SE0011036722</t>
  </si>
  <si>
    <t>SE0011281765</t>
  </si>
  <si>
    <t>Float</t>
  </si>
  <si>
    <t>STIBOR 3M + 1%</t>
  </si>
  <si>
    <t>SE0013103942</t>
  </si>
  <si>
    <t>SE0013103983</t>
  </si>
  <si>
    <t>SE0013883204</t>
  </si>
  <si>
    <t>SE0013104783</t>
  </si>
  <si>
    <t>SE0013883386</t>
  </si>
  <si>
    <t xml:space="preserve">The covered bond is based on Länsförsäkringars framework for sustainability. </t>
  </si>
  <si>
    <t>2032-</t>
  </si>
  <si>
    <t>SE0013884483</t>
  </si>
  <si>
    <t>STIBOR 3M + 0,54%</t>
  </si>
  <si>
    <t>SE0021770708</t>
  </si>
  <si>
    <t>XS2813159436</t>
  </si>
  <si>
    <t>SE0021512829</t>
  </si>
  <si>
    <t>STIBOR 3M + 0,445%</t>
  </si>
  <si>
    <t>31/12/2024</t>
  </si>
  <si>
    <t>Soft Bullet1</t>
  </si>
  <si>
    <t>SE0020052769</t>
  </si>
  <si>
    <t>STIBOR 3M + 0,42%</t>
  </si>
  <si>
    <t>2030-2034</t>
  </si>
  <si>
    <t>2035-2039</t>
  </si>
  <si>
    <t>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</si>
</sst>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color rgb="FF00B050"/>
      <name val="Arial"/>
      <family val="2"/>
    </font>
    <font>
      <sz val="11"/>
      <name val="Arial"/>
      <family val="2"/>
    </font>
    <font>
      <b/>
      <sz val="11"/>
      <color theme="1"/>
      <name val="Calibri"/>
      <family val="2"/>
      <scheme val="minor"/>
    </font>
    <font>
      <vertAlign val="superscript"/>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2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6"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7" xfId="0" applyFont="1" applyFill="1" applyBorder="1" applyAlignment="1">
      <alignment horizontal="right" wrapText="1"/>
    </xf>
    <xf numFmtId="3" fontId="2" fillId="3" borderId="17" xfId="0" applyNumberFormat="1" applyFont="1" applyFill="1" applyBorder="1"/>
    <xf numFmtId="3" fontId="3" fillId="3" borderId="17" xfId="2" applyFill="1" applyBorder="1"/>
    <xf numFmtId="0" fontId="0" fillId="0" borderId="20" xfId="0" applyBorder="1"/>
    <xf numFmtId="3" fontId="3" fillId="3" borderId="23" xfId="2"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4" xfId="0" applyFont="1" applyFill="1" applyBorder="1" applyAlignment="1">
      <alignment wrapText="1"/>
    </xf>
    <xf numFmtId="0" fontId="2" fillId="3" borderId="10" xfId="0" applyFont="1" applyFill="1" applyBorder="1" applyAlignment="1">
      <alignment wrapText="1"/>
    </xf>
    <xf numFmtId="0" fontId="2" fillId="3" borderId="24" xfId="0" applyFont="1" applyFill="1" applyBorder="1" applyAlignment="1">
      <alignment wrapText="1"/>
    </xf>
    <xf numFmtId="0" fontId="3" fillId="3" borderId="10" xfId="0" applyFont="1" applyFill="1" applyBorder="1" applyAlignment="1">
      <alignment wrapText="1"/>
    </xf>
    <xf numFmtId="0" fontId="3" fillId="3" borderId="24" xfId="0" applyFont="1" applyFill="1" applyBorder="1" applyAlignment="1">
      <alignment wrapText="1"/>
    </xf>
    <xf numFmtId="0" fontId="2" fillId="3" borderId="0" xfId="0" applyFont="1" applyFill="1" applyAlignment="1">
      <alignment horizontal="left" wrapText="1"/>
    </xf>
    <xf numFmtId="0" fontId="2" fillId="2" borderId="0" xfId="0" applyFont="1" applyFill="1" applyAlignment="1">
      <alignment wrapText="1"/>
    </xf>
    <xf numFmtId="14" fontId="2" fillId="3" borderId="1" xfId="0" applyNumberFormat="1" applyFont="1" applyFill="1" applyBorder="1"/>
    <xf numFmtId="10" fontId="2" fillId="3" borderId="1" xfId="1" applyNumberFormat="1" applyFont="1" applyFill="1" applyBorder="1"/>
    <xf numFmtId="0" fontId="2" fillId="3" borderId="1" xfId="0" applyFont="1" applyFill="1" applyBorder="1" applyAlignment="1">
      <alignment horizontal="right"/>
    </xf>
    <xf numFmtId="10" fontId="2" fillId="3" borderId="1" xfId="0" applyNumberFormat="1" applyFont="1" applyFill="1" applyBorder="1"/>
    <xf numFmtId="4" fontId="2" fillId="3" borderId="1" xfId="0" applyNumberFormat="1" applyFont="1" applyFill="1" applyBorder="1" applyAlignment="1">
      <alignment horizontal="center"/>
    </xf>
    <xf numFmtId="14" fontId="2" fillId="5" borderId="1" xfId="0" applyNumberFormat="1" applyFont="1" applyFill="1" applyBorder="1" applyAlignment="1">
      <alignment horizontal="right"/>
    </xf>
    <xf numFmtId="3" fontId="2" fillId="3" borderId="1" xfId="1" applyNumberFormat="1" applyFont="1" applyFill="1" applyBorder="1"/>
    <xf numFmtId="3" fontId="3" fillId="3" borderId="1" xfId="1" applyNumberFormat="1" applyFont="1" applyFill="1" applyBorder="1"/>
    <xf numFmtId="3" fontId="0" fillId="0" borderId="14" xfId="0" applyNumberFormat="1" applyBorder="1"/>
    <xf numFmtId="3" fontId="2" fillId="3" borderId="18" xfId="1" applyNumberFormat="1" applyFont="1" applyFill="1" applyBorder="1"/>
    <xf numFmtId="3" fontId="3" fillId="3" borderId="19" xfId="1" applyNumberFormat="1" applyFont="1" applyFill="1" applyBorder="1"/>
    <xf numFmtId="3" fontId="29" fillId="0" borderId="21" xfId="0" applyNumberFormat="1" applyFont="1" applyBorder="1"/>
    <xf numFmtId="3" fontId="3" fillId="3" borderId="22" xfId="1" applyNumberFormat="1" applyFont="1" applyFill="1" applyBorder="1"/>
    <xf numFmtId="3" fontId="2" fillId="3" borderId="1" xfId="2" applyFont="1" applyFill="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4" xfId="0" applyFont="1" applyFill="1" applyBorder="1" applyAlignment="1">
      <alignment horizontal="left"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11" fillId="0" borderId="0" xfId="0" applyFont="1" applyAlignment="1">
      <alignment horizontal="left" vertical="top"/>
    </xf>
  </cellXfs>
  <cellStyles count="4">
    <cellStyle name="ASCB - Summa" xfId="2" xr:uid="{00000000-0005-0000-0000-000000000000}"/>
    <cellStyle name="Hyperlink" xfId="3" builtinId="8"/>
    <cellStyle name="Normal" xfId="0" builtinId="0"/>
    <cellStyle name="Per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12412</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134</xdr:row>
      <xdr:rowOff>28765</xdr:rowOff>
    </xdr:from>
    <xdr:to>
      <xdr:col>12</xdr:col>
      <xdr:colOff>521400</xdr:colOff>
      <xdr:row>142</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effectLst/>
              <a:latin typeface="+mn-lt"/>
              <a:ea typeface="+mn-ea"/>
              <a:cs typeface="+mn-cs"/>
            </a:rPr>
            <a:t>Description of hedging the currency risks</a:t>
          </a:r>
        </a:p>
        <a:p>
          <a:endParaRPr lang="sv-SE">
            <a:effectLst/>
          </a:endParaRPr>
        </a:p>
        <a:p>
          <a:pPr eaLnBrk="1" fontAlgn="auto" latinLnBrk="0" hangingPunct="1"/>
          <a:r>
            <a:rPr lang="en-US" sz="1100" i="1">
              <a:solidFill>
                <a:schemeClr val="dk1"/>
              </a:solidFill>
              <a:effectLst/>
              <a:latin typeface="+mn-lt"/>
              <a:ea typeface="+mn-ea"/>
              <a:cs typeface="+mn-cs"/>
            </a:rPr>
            <a:t>The risk appetite of LF Hypotek is limited and characterzied by prudence. The lending of LF Hypotek is denominated in SEK and most of the funding takes places in the same currency, with a portion denominated  in other currencies.Through these funding activites in other currencies the company is exposed to currency risk. The upcoming exposure is hedged on a transaction by transaction basis where the individual transactions are swapped back to SEK using the derivatives market. The relevant hedges are made back to back in connection to the trade with matching cashflows for the entire maturity of the underlying transaction leaving LF Hypotek with a very limited currency risk . The currency risk is internally measured as a 10% change in the relevant currency versus SEK.</a:t>
          </a:r>
          <a:endParaRPr lang="sv-SE">
            <a:effectLst/>
          </a:endParaRPr>
        </a:p>
      </xdr:txBody>
    </xdr:sp>
    <xdr:clientData/>
  </xdr:twoCellAnchor>
  <xdr:twoCellAnchor>
    <xdr:from>
      <xdr:col>1</xdr:col>
      <xdr:colOff>585882</xdr:colOff>
      <xdr:row>148</xdr:row>
      <xdr:rowOff>38668</xdr:rowOff>
    </xdr:from>
    <xdr:to>
      <xdr:col>12</xdr:col>
      <xdr:colOff>502539</xdr:colOff>
      <xdr:row>157</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i="1">
              <a:solidFill>
                <a:schemeClr val="dk1"/>
              </a:solidFill>
              <a:effectLst/>
              <a:latin typeface="+mn-lt"/>
              <a:ea typeface="+mn-ea"/>
              <a:cs typeface="+mn-cs"/>
            </a:rPr>
            <a:t>Description of hedging the currency i</a:t>
          </a:r>
          <a:r>
            <a:rPr lang="sv-SE" sz="1100" i="1">
              <a:solidFill>
                <a:schemeClr val="dk1"/>
              </a:solidFill>
              <a:effectLst/>
              <a:latin typeface="+mn-lt"/>
              <a:ea typeface="+mn-ea"/>
              <a:cs typeface="+mn-cs"/>
            </a:rPr>
            <a:t>nterest rate</a:t>
          </a:r>
          <a:r>
            <a:rPr lang="sv-SE" sz="1100" i="1" baseline="0">
              <a:solidFill>
                <a:schemeClr val="dk1"/>
              </a:solidFill>
              <a:effectLst/>
              <a:latin typeface="+mn-lt"/>
              <a:ea typeface="+mn-ea"/>
              <a:cs typeface="+mn-cs"/>
            </a:rPr>
            <a:t> risk</a:t>
          </a:r>
        </a:p>
        <a:p>
          <a:pPr eaLnBrk="1" fontAlgn="auto" latinLnBrk="0" hangingPunct="1"/>
          <a:endParaRPr lang="sv-SE">
            <a:effectLst/>
          </a:endParaRPr>
        </a:p>
        <a:p>
          <a:pPr eaLnBrk="1" fontAlgn="auto" latinLnBrk="0" hangingPunct="1"/>
          <a:r>
            <a:rPr lang="en-US" sz="1100" i="1">
              <a:solidFill>
                <a:schemeClr val="dk1"/>
              </a:solidFill>
              <a:effectLst/>
              <a:latin typeface="+mn-lt"/>
              <a:ea typeface="+mn-ea"/>
              <a:cs typeface="+mn-cs"/>
            </a:rPr>
            <a:t>The lending in LF Hypotek is made both on a fixed and floating rate basis and the funding is to a greater extent done on a fixed rate basis. The company is therefore exposed to interest rate risk. The risk appetite of LF Hypotek is limited and characterized by prudence. The upcoming risk is hedged using the derivaitves market. More specifically,</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the fixed interest rate risk arising on either the lending or the funding side is on a continous basis swapped to floating rate leaving LF Hypotek with very limited interest risk in maturity buckets longer than three months. When suitable, fixed rate bonds are also used as a direct match of fixed interest rate on the lending side. The interest rate risk is internally measured as the change in the portfolio market value arising from an upward yield curve parallell shift of 100 bps.</a:t>
          </a:r>
          <a:endParaRPr lang="sv-SE">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58"/>
  <sheetViews>
    <sheetView showGridLines="0" tabSelected="1" zoomScale="84" zoomScaleNormal="80" zoomScaleSheetLayoutView="73" workbookViewId="0"/>
  </sheetViews>
  <sheetFormatPr defaultColWidth="9.140625" defaultRowHeight="15" x14ac:dyDescent="0.25"/>
  <cols>
    <col min="1" max="2" width="9.140625" style="1"/>
    <col min="3" max="3" width="28.140625" style="1" customWidth="1"/>
    <col min="4" max="4" width="13.140625" style="1" customWidth="1"/>
    <col min="5" max="5" width="12.140625" style="1" customWidth="1"/>
    <col min="6" max="6" width="11.5703125" style="1" bestFit="1" customWidth="1"/>
    <col min="7" max="7" width="10.7109375" style="1" bestFit="1" customWidth="1"/>
    <col min="8" max="8" width="19.42578125" style="1" bestFit="1" customWidth="1"/>
    <col min="9" max="10" width="12.85546875" style="1" customWidth="1"/>
    <col min="11" max="11" width="11.5703125" style="1" customWidth="1"/>
    <col min="12" max="12" width="10.7109375" style="1" bestFit="1" customWidth="1"/>
    <col min="13" max="16384" width="9.140625" style="1"/>
  </cols>
  <sheetData>
    <row r="1" spans="1:14" ht="28.5" customHeight="1" x14ac:dyDescent="0.25">
      <c r="B1" s="3" t="s">
        <v>141</v>
      </c>
    </row>
    <row r="2" spans="1:14" ht="61.5" customHeight="1" x14ac:dyDescent="0.25">
      <c r="A2" s="4"/>
      <c r="B2" s="5"/>
      <c r="C2" s="5"/>
      <c r="D2" s="5"/>
      <c r="E2" s="5"/>
      <c r="F2" s="5"/>
      <c r="G2" s="5"/>
      <c r="H2" s="5"/>
      <c r="I2" s="5"/>
      <c r="J2" s="5"/>
      <c r="K2" s="5"/>
      <c r="L2" s="5"/>
      <c r="M2" s="5"/>
      <c r="N2" s="5"/>
    </row>
    <row r="3" spans="1:14" ht="18.75" x14ac:dyDescent="0.3">
      <c r="B3" s="5"/>
      <c r="C3" s="40" t="s">
        <v>61</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142</v>
      </c>
      <c r="E5" s="13"/>
      <c r="F5" s="14"/>
      <c r="G5" s="5"/>
      <c r="H5" s="5"/>
      <c r="I5" s="117" t="s">
        <v>138</v>
      </c>
      <c r="J5" s="118"/>
      <c r="K5" s="118"/>
      <c r="L5" s="118"/>
      <c r="M5" s="5"/>
      <c r="N5" s="5"/>
    </row>
    <row r="6" spans="1:14" x14ac:dyDescent="0.25">
      <c r="B6" s="5"/>
      <c r="C6" s="15" t="s">
        <v>12</v>
      </c>
      <c r="D6" s="15" t="s">
        <v>143</v>
      </c>
      <c r="E6" s="5"/>
      <c r="F6" s="16"/>
      <c r="G6" s="5"/>
      <c r="H6" s="5"/>
      <c r="I6" s="118"/>
      <c r="J6" s="118"/>
      <c r="K6" s="118"/>
      <c r="L6" s="118"/>
      <c r="M6" s="5"/>
      <c r="N6" s="5"/>
    </row>
    <row r="7" spans="1:14" x14ac:dyDescent="0.25">
      <c r="B7" s="5"/>
      <c r="C7" s="17" t="s">
        <v>13</v>
      </c>
      <c r="D7" s="17" t="s">
        <v>144</v>
      </c>
      <c r="E7" s="18"/>
      <c r="F7" s="19"/>
      <c r="G7" s="5"/>
      <c r="H7" s="5"/>
      <c r="I7" s="92"/>
      <c r="J7" s="92"/>
      <c r="K7" s="8"/>
      <c r="L7" s="5"/>
      <c r="M7" s="5"/>
      <c r="N7" s="5"/>
    </row>
    <row r="8" spans="1:14" x14ac:dyDescent="0.25">
      <c r="B8" s="5"/>
      <c r="C8" s="5"/>
      <c r="D8" s="5"/>
      <c r="E8" s="5"/>
      <c r="F8" s="5"/>
      <c r="G8" s="5"/>
      <c r="H8" s="5"/>
      <c r="I8" s="5"/>
      <c r="J8" s="5"/>
      <c r="K8" s="5"/>
      <c r="L8" s="5"/>
      <c r="M8" s="5"/>
      <c r="N8" s="5"/>
    </row>
    <row r="9" spans="1:14" x14ac:dyDescent="0.25">
      <c r="B9" s="5"/>
      <c r="C9" s="21" t="s">
        <v>39</v>
      </c>
      <c r="D9" s="21" t="s">
        <v>1</v>
      </c>
      <c r="E9" s="21" t="s">
        <v>2</v>
      </c>
      <c r="F9" s="21" t="s">
        <v>3</v>
      </c>
      <c r="G9" s="5"/>
      <c r="H9" s="5"/>
      <c r="I9" s="11" t="s">
        <v>60</v>
      </c>
      <c r="J9" s="11" t="s">
        <v>191</v>
      </c>
      <c r="K9" s="5"/>
      <c r="L9" s="5"/>
      <c r="M9" s="5"/>
      <c r="N9" s="5"/>
    </row>
    <row r="10" spans="1:14" x14ac:dyDescent="0.25">
      <c r="B10" s="5"/>
      <c r="C10" s="11" t="s">
        <v>40</v>
      </c>
      <c r="D10" s="11" t="s">
        <v>145</v>
      </c>
      <c r="E10" s="11" t="s">
        <v>146</v>
      </c>
      <c r="F10" s="11" t="s">
        <v>147</v>
      </c>
      <c r="G10" s="5"/>
      <c r="H10" s="5"/>
      <c r="I10" s="5"/>
      <c r="J10" s="5"/>
      <c r="K10" s="5"/>
      <c r="L10" s="5"/>
      <c r="M10" s="5"/>
      <c r="N10" s="5"/>
    </row>
    <row r="11" spans="1:14" x14ac:dyDescent="0.25">
      <c r="B11" s="5"/>
      <c r="C11" s="11" t="s">
        <v>41</v>
      </c>
      <c r="D11" s="11" t="s">
        <v>147</v>
      </c>
      <c r="E11" s="11" t="s">
        <v>147</v>
      </c>
      <c r="F11" s="11" t="s">
        <v>147</v>
      </c>
      <c r="G11" s="5"/>
      <c r="H11" s="5"/>
      <c r="I11" s="5"/>
      <c r="J11" s="5"/>
      <c r="K11" s="5"/>
      <c r="L11" s="5"/>
      <c r="M11" s="5"/>
      <c r="N11" s="5"/>
    </row>
    <row r="12" spans="1:14" x14ac:dyDescent="0.25">
      <c r="B12" s="5"/>
      <c r="C12" s="11" t="s">
        <v>42</v>
      </c>
      <c r="D12" s="11" t="s">
        <v>148</v>
      </c>
      <c r="E12" s="11" t="s">
        <v>149</v>
      </c>
      <c r="F12" s="11" t="s">
        <v>147</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114</v>
      </c>
      <c r="E16" s="27" t="s">
        <v>113</v>
      </c>
      <c r="F16" s="5"/>
      <c r="G16" s="5"/>
      <c r="H16" s="5"/>
      <c r="I16" s="21" t="s">
        <v>32</v>
      </c>
      <c r="J16" s="21"/>
      <c r="K16" s="24"/>
      <c r="L16" s="5"/>
      <c r="M16" s="5"/>
      <c r="N16" s="5"/>
    </row>
    <row r="17" spans="2:14" x14ac:dyDescent="0.25">
      <c r="B17" s="5"/>
      <c r="C17" s="11" t="s">
        <v>23</v>
      </c>
      <c r="D17" s="22">
        <v>311482.28104029997</v>
      </c>
      <c r="E17" s="22"/>
      <c r="F17" s="5"/>
      <c r="G17" s="5"/>
      <c r="H17" s="5"/>
      <c r="I17" s="11" t="s">
        <v>33</v>
      </c>
      <c r="J17" s="11"/>
      <c r="K17" s="22">
        <v>461212</v>
      </c>
      <c r="L17" s="5"/>
      <c r="M17" s="5"/>
      <c r="N17" s="5"/>
    </row>
    <row r="18" spans="2:14" x14ac:dyDescent="0.25">
      <c r="B18" s="5"/>
      <c r="C18" s="11" t="s">
        <v>112</v>
      </c>
      <c r="D18" s="22">
        <v>7910</v>
      </c>
      <c r="E18" s="22">
        <f>D18</f>
        <v>7910</v>
      </c>
      <c r="F18" s="5"/>
      <c r="G18" s="5"/>
      <c r="H18" s="5"/>
      <c r="I18" s="11" t="s">
        <v>34</v>
      </c>
      <c r="J18" s="11"/>
      <c r="K18" s="22">
        <v>200697</v>
      </c>
      <c r="L18" s="5"/>
      <c r="M18" s="5"/>
      <c r="N18" s="5"/>
    </row>
    <row r="19" spans="2:14" x14ac:dyDescent="0.25">
      <c r="B19" s="5"/>
      <c r="C19" s="11" t="s">
        <v>24</v>
      </c>
      <c r="D19" s="22"/>
      <c r="E19" s="22"/>
      <c r="F19" s="5"/>
      <c r="G19" s="5"/>
      <c r="H19" s="5"/>
      <c r="I19" s="11" t="s">
        <v>38</v>
      </c>
      <c r="J19" s="11"/>
      <c r="K19" s="22">
        <v>199141</v>
      </c>
      <c r="L19" s="5"/>
      <c r="M19" s="5"/>
      <c r="N19" s="5"/>
    </row>
    <row r="20" spans="2:14" x14ac:dyDescent="0.25">
      <c r="B20" s="5"/>
      <c r="C20" s="20" t="s">
        <v>19</v>
      </c>
      <c r="D20" s="23">
        <f>SUM(D17:D19)</f>
        <v>319392.28104029997</v>
      </c>
      <c r="E20" s="23">
        <f>SUM(E17:E19)</f>
        <v>7910</v>
      </c>
      <c r="F20" s="5"/>
      <c r="G20" s="5"/>
      <c r="H20" s="5"/>
      <c r="I20" s="11" t="s">
        <v>150</v>
      </c>
      <c r="J20" s="11"/>
      <c r="K20" s="22">
        <v>675355.97738198505</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43</v>
      </c>
      <c r="F22" s="28" t="s">
        <v>63</v>
      </c>
      <c r="G22" s="28" t="s">
        <v>76</v>
      </c>
      <c r="H22" s="5"/>
      <c r="I22" s="21" t="s">
        <v>27</v>
      </c>
      <c r="J22" s="24"/>
      <c r="K22" s="28" t="s">
        <v>43</v>
      </c>
      <c r="L22" s="28" t="s">
        <v>63</v>
      </c>
      <c r="M22" s="5"/>
      <c r="N22" s="5"/>
    </row>
    <row r="23" spans="2:14" x14ac:dyDescent="0.25">
      <c r="B23" s="5"/>
      <c r="C23" s="50" t="s">
        <v>131</v>
      </c>
      <c r="D23" s="93"/>
      <c r="E23" s="22">
        <v>233757.69802194001</v>
      </c>
      <c r="F23" s="36">
        <f>IF($E$31=0,,(E23/$E$31))</f>
        <v>0.75046868554200707</v>
      </c>
      <c r="G23" s="22">
        <v>655957.08205523808</v>
      </c>
      <c r="H23" s="5"/>
      <c r="I23" s="11" t="s">
        <v>52</v>
      </c>
      <c r="J23" s="11"/>
      <c r="K23" s="22">
        <v>34669.24421792003</v>
      </c>
      <c r="L23" s="36">
        <f>IF($K$31=0,,(K23/$K$31))</f>
        <v>0.11130406552221973</v>
      </c>
      <c r="M23" s="5"/>
      <c r="N23" s="5"/>
    </row>
    <row r="24" spans="2:14" x14ac:dyDescent="0.25">
      <c r="B24" s="5"/>
      <c r="C24" s="50" t="s">
        <v>132</v>
      </c>
      <c r="D24" s="93"/>
      <c r="E24" s="22">
        <v>77724.583018360005</v>
      </c>
      <c r="F24" s="36">
        <f t="shared" ref="F24:F30" si="0">IF($E$31=0,,(E24/$E$31))</f>
        <v>0.24953131445799281</v>
      </c>
      <c r="G24" s="22">
        <v>742795</v>
      </c>
      <c r="H24" s="5"/>
      <c r="I24" s="11" t="s">
        <v>50</v>
      </c>
      <c r="J24" s="11"/>
      <c r="K24" s="22">
        <v>30762.690477449967</v>
      </c>
      <c r="L24" s="36">
        <f t="shared" ref="L24:L31" si="1">IF($K$31=0,,(K24/$K$31))</f>
        <v>9.876224860915872E-2</v>
      </c>
      <c r="M24" s="5"/>
      <c r="N24" s="5"/>
    </row>
    <row r="25" spans="2:14" x14ac:dyDescent="0.25">
      <c r="B25" s="5"/>
      <c r="C25" s="50" t="s">
        <v>133</v>
      </c>
      <c r="D25" s="93"/>
      <c r="E25" s="22"/>
      <c r="F25" s="36">
        <f t="shared" si="0"/>
        <v>0</v>
      </c>
      <c r="G25" s="22"/>
      <c r="H25" s="5"/>
      <c r="I25" s="11" t="s">
        <v>51</v>
      </c>
      <c r="J25" s="11"/>
      <c r="K25" s="22">
        <v>12269.689582719993</v>
      </c>
      <c r="L25" s="36">
        <f t="shared" si="1"/>
        <v>3.9391292312812229E-2</v>
      </c>
      <c r="M25" s="5"/>
      <c r="N25" s="5"/>
    </row>
    <row r="26" spans="2:14" x14ac:dyDescent="0.25">
      <c r="B26" s="5"/>
      <c r="C26" s="50" t="s">
        <v>134</v>
      </c>
      <c r="D26" s="93"/>
      <c r="E26" s="22"/>
      <c r="F26" s="36">
        <f t="shared" si="0"/>
        <v>0</v>
      </c>
      <c r="G26" s="22"/>
      <c r="H26" s="5"/>
      <c r="I26" s="11" t="s">
        <v>45</v>
      </c>
      <c r="J26" s="11"/>
      <c r="K26" s="22">
        <v>36603.81619235994</v>
      </c>
      <c r="L26" s="36">
        <f t="shared" si="1"/>
        <v>0.11751492274330709</v>
      </c>
      <c r="M26" s="5"/>
      <c r="N26" s="5"/>
    </row>
    <row r="27" spans="2:14" x14ac:dyDescent="0.25">
      <c r="B27" s="5"/>
      <c r="C27" s="50" t="s">
        <v>135</v>
      </c>
      <c r="D27" s="93"/>
      <c r="E27" s="22"/>
      <c r="F27" s="36">
        <f t="shared" si="0"/>
        <v>0</v>
      </c>
      <c r="G27" s="22"/>
      <c r="H27" s="5"/>
      <c r="I27" s="11" t="s">
        <v>46</v>
      </c>
      <c r="J27" s="11"/>
      <c r="K27" s="22">
        <v>76128.887144490262</v>
      </c>
      <c r="L27" s="36">
        <f t="shared" si="1"/>
        <v>0.24440840387527715</v>
      </c>
      <c r="M27" s="5"/>
      <c r="N27" s="5"/>
    </row>
    <row r="28" spans="2:14" x14ac:dyDescent="0.25">
      <c r="B28" s="5"/>
      <c r="C28" s="50" t="s">
        <v>136</v>
      </c>
      <c r="D28" s="93"/>
      <c r="E28" s="22"/>
      <c r="F28" s="36">
        <f t="shared" si="0"/>
        <v>0</v>
      </c>
      <c r="G28" s="22"/>
      <c r="H28" s="5"/>
      <c r="I28" s="11" t="s">
        <v>47</v>
      </c>
      <c r="J28" s="11"/>
      <c r="K28" s="22">
        <v>47342.373794360064</v>
      </c>
      <c r="L28" s="36">
        <f t="shared" si="1"/>
        <v>0.15199058397878762</v>
      </c>
      <c r="M28" s="5"/>
      <c r="N28" s="5"/>
    </row>
    <row r="29" spans="2:14" x14ac:dyDescent="0.25">
      <c r="B29" s="5"/>
      <c r="C29" s="50" t="s">
        <v>137</v>
      </c>
      <c r="D29" s="93"/>
      <c r="E29" s="22"/>
      <c r="F29" s="36">
        <f t="shared" si="0"/>
        <v>0</v>
      </c>
      <c r="G29" s="22"/>
      <c r="H29" s="5"/>
      <c r="I29" s="11" t="s">
        <v>48</v>
      </c>
      <c r="J29" s="11"/>
      <c r="K29" s="22">
        <v>73705.579630999942</v>
      </c>
      <c r="L29" s="36">
        <f t="shared" si="1"/>
        <v>0.23662848295843764</v>
      </c>
      <c r="M29" s="5"/>
      <c r="N29" s="5"/>
    </row>
    <row r="30" spans="2:14" x14ac:dyDescent="0.25">
      <c r="B30" s="5"/>
      <c r="C30" s="94" t="s">
        <v>26</v>
      </c>
      <c r="D30" s="95"/>
      <c r="E30" s="22"/>
      <c r="F30" s="36">
        <f t="shared" si="0"/>
        <v>0</v>
      </c>
      <c r="G30" s="22"/>
      <c r="H30" s="5"/>
      <c r="I30" s="30" t="s">
        <v>31</v>
      </c>
      <c r="J30" s="30"/>
      <c r="K30" s="31">
        <v>0</v>
      </c>
      <c r="L30" s="36">
        <f t="shared" si="1"/>
        <v>0</v>
      </c>
      <c r="M30" s="5"/>
      <c r="N30" s="5"/>
    </row>
    <row r="31" spans="2:14" x14ac:dyDescent="0.25">
      <c r="B31" s="5"/>
      <c r="C31" s="96" t="s">
        <v>36</v>
      </c>
      <c r="D31" s="97"/>
      <c r="E31" s="29">
        <f>SUM(E23:E30)</f>
        <v>311482.28104030003</v>
      </c>
      <c r="F31" s="43">
        <f>IF($E$31=0,,(E31/$E$31))</f>
        <v>1</v>
      </c>
      <c r="G31" s="5"/>
      <c r="H31" s="5"/>
      <c r="I31" s="32" t="s">
        <v>36</v>
      </c>
      <c r="J31" s="33"/>
      <c r="K31" s="29">
        <f>SUM(K23:K30)</f>
        <v>311482.28104030015</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43</v>
      </c>
      <c r="E33" s="28" t="s">
        <v>63</v>
      </c>
      <c r="F33" s="5"/>
      <c r="G33" s="5"/>
      <c r="H33" s="5"/>
      <c r="I33" s="21" t="s">
        <v>80</v>
      </c>
      <c r="J33" s="21"/>
      <c r="K33" s="28" t="s">
        <v>43</v>
      </c>
      <c r="L33" s="28" t="s">
        <v>63</v>
      </c>
      <c r="M33" s="5"/>
      <c r="N33" s="5"/>
    </row>
    <row r="34" spans="2:14" x14ac:dyDescent="0.25">
      <c r="B34" s="5"/>
      <c r="C34" s="26" t="s">
        <v>28</v>
      </c>
      <c r="D34" s="22">
        <v>253213.43803724999</v>
      </c>
      <c r="E34" s="36">
        <f>IF($D$36=0,,(D34/$D$36))</f>
        <v>0.81293047293591914</v>
      </c>
      <c r="F34" s="5"/>
      <c r="G34" s="5"/>
      <c r="H34" s="5"/>
      <c r="I34" s="11" t="s">
        <v>29</v>
      </c>
      <c r="J34" s="11"/>
      <c r="K34" s="22">
        <v>228845.07664006</v>
      </c>
      <c r="L34" s="36">
        <f>IF($K$36=0,,(K34/$K$36))</f>
        <v>0.73469693324369745</v>
      </c>
      <c r="M34" s="5"/>
      <c r="N34" s="5"/>
    </row>
    <row r="35" spans="2:14" x14ac:dyDescent="0.25">
      <c r="B35" s="5"/>
      <c r="C35" s="26" t="s">
        <v>9</v>
      </c>
      <c r="D35" s="22">
        <v>58268.843003050046</v>
      </c>
      <c r="E35" s="36">
        <f t="shared" ref="E35:E36" si="2">IF($D$36=0,,(D35/$D$36))</f>
        <v>0.18706952706408086</v>
      </c>
      <c r="F35" s="5"/>
      <c r="G35" s="5"/>
      <c r="H35" s="5"/>
      <c r="I35" s="30" t="s">
        <v>30</v>
      </c>
      <c r="J35" s="30"/>
      <c r="K35" s="31">
        <v>82637.204400240153</v>
      </c>
      <c r="L35" s="36">
        <f t="shared" ref="L35:L36" si="3">IF($K$36=0,,(K35/$K$36))</f>
        <v>0.26530306675630261</v>
      </c>
      <c r="M35" s="5"/>
      <c r="N35" s="5"/>
    </row>
    <row r="36" spans="2:14" x14ac:dyDescent="0.25">
      <c r="B36" s="5"/>
      <c r="C36" s="25" t="s">
        <v>36</v>
      </c>
      <c r="D36" s="29">
        <f>SUM(D34:D35)</f>
        <v>311482.28104030003</v>
      </c>
      <c r="E36" s="43">
        <f t="shared" si="2"/>
        <v>1</v>
      </c>
      <c r="F36" s="5"/>
      <c r="G36" s="5"/>
      <c r="H36" s="5"/>
      <c r="I36" s="32" t="s">
        <v>36</v>
      </c>
      <c r="J36" s="33"/>
      <c r="K36" s="29">
        <f>SUM(K34:K35)</f>
        <v>311482.28104030015</v>
      </c>
      <c r="L36" s="43">
        <f t="shared" si="3"/>
        <v>1</v>
      </c>
      <c r="M36" s="5"/>
      <c r="N36" s="5"/>
    </row>
    <row r="37" spans="2:14" x14ac:dyDescent="0.25">
      <c r="B37" s="5"/>
      <c r="C37" s="5"/>
      <c r="D37" s="5"/>
      <c r="E37" s="5"/>
      <c r="F37" s="5"/>
      <c r="G37" s="5"/>
      <c r="H37" s="5"/>
      <c r="I37" s="5"/>
      <c r="J37" s="5"/>
      <c r="K37" s="5"/>
      <c r="L37" s="5"/>
      <c r="M37" s="5"/>
      <c r="N37" s="5"/>
    </row>
    <row r="38" spans="2:14" x14ac:dyDescent="0.25">
      <c r="B38" s="5"/>
      <c r="C38" s="27" t="s">
        <v>83</v>
      </c>
      <c r="D38" s="11">
        <v>6.9</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79</v>
      </c>
      <c r="D40" s="34" t="s">
        <v>128</v>
      </c>
      <c r="E40" s="28" t="s">
        <v>5</v>
      </c>
      <c r="F40" s="28" t="s">
        <v>6</v>
      </c>
      <c r="G40" s="28" t="s">
        <v>7</v>
      </c>
      <c r="H40" s="28" t="s">
        <v>8</v>
      </c>
      <c r="I40" s="28" t="s">
        <v>53</v>
      </c>
      <c r="J40" s="28" t="s">
        <v>126</v>
      </c>
      <c r="K40" s="28" t="s">
        <v>127</v>
      </c>
      <c r="L40" s="28" t="s">
        <v>125</v>
      </c>
      <c r="M40" s="28" t="s">
        <v>36</v>
      </c>
      <c r="N40" s="5"/>
    </row>
    <row r="41" spans="2:14" x14ac:dyDescent="0.25">
      <c r="B41" s="5"/>
      <c r="C41" s="11" t="s">
        <v>43</v>
      </c>
      <c r="D41" s="22">
        <v>114970.65859660001</v>
      </c>
      <c r="E41" s="22">
        <v>51531.083494599996</v>
      </c>
      <c r="F41" s="22">
        <v>46218.966130400004</v>
      </c>
      <c r="G41" s="22">
        <v>38830.35055291</v>
      </c>
      <c r="H41" s="22">
        <v>29250.569524849998</v>
      </c>
      <c r="I41" s="22">
        <v>19642.1123611</v>
      </c>
      <c r="J41" s="22">
        <v>6445.2191799550001</v>
      </c>
      <c r="K41" s="22">
        <v>4593.3211992500001</v>
      </c>
      <c r="L41" s="113"/>
      <c r="M41" s="29">
        <f>SUM(D41:L41)</f>
        <v>311482.28103966505</v>
      </c>
      <c r="N41" s="5"/>
    </row>
    <row r="42" spans="2:14" x14ac:dyDescent="0.25">
      <c r="B42" s="5"/>
      <c r="C42" s="11" t="s">
        <v>63</v>
      </c>
      <c r="D42" s="36">
        <f>IF($M$41=0,,(D41/$M$41))</f>
        <v>0.36910818237509735</v>
      </c>
      <c r="E42" s="36">
        <f t="shared" ref="E42:M42" si="4">IF($M$41=0,,(E41/$M$41))</f>
        <v>0.16543825004298682</v>
      </c>
      <c r="F42" s="36">
        <f t="shared" si="4"/>
        <v>0.148383933673949</v>
      </c>
      <c r="G42" s="36">
        <f t="shared" si="4"/>
        <v>0.124663112210756</v>
      </c>
      <c r="H42" s="36">
        <f t="shared" si="4"/>
        <v>9.390765159166517E-2</v>
      </c>
      <c r="I42" s="36">
        <f t="shared" si="4"/>
        <v>6.3060127515242884E-2</v>
      </c>
      <c r="J42" s="36">
        <f t="shared" si="4"/>
        <v>2.0692089317062141E-2</v>
      </c>
      <c r="K42" s="36">
        <f t="shared" si="4"/>
        <v>1.4746653273240521E-2</v>
      </c>
      <c r="L42" s="36">
        <f t="shared" si="4"/>
        <v>0</v>
      </c>
      <c r="M42" s="43">
        <f t="shared" si="4"/>
        <v>1</v>
      </c>
      <c r="N42" s="5"/>
    </row>
    <row r="43" spans="2:14" x14ac:dyDescent="0.25">
      <c r="B43" s="5"/>
      <c r="C43" s="5"/>
      <c r="D43" s="5"/>
      <c r="E43" s="5"/>
      <c r="F43" s="5"/>
      <c r="G43" s="5"/>
      <c r="H43" s="5"/>
      <c r="I43" s="5"/>
      <c r="J43" s="5"/>
      <c r="K43" s="5"/>
      <c r="L43" s="5"/>
      <c r="M43" s="5"/>
      <c r="N43" s="5"/>
    </row>
    <row r="44" spans="2:14" x14ac:dyDescent="0.25">
      <c r="B44" s="5"/>
      <c r="C44" s="27" t="s">
        <v>82</v>
      </c>
      <c r="D44" s="28">
        <v>2024</v>
      </c>
      <c r="E44" s="28">
        <v>2025</v>
      </c>
      <c r="F44" s="28">
        <v>2026</v>
      </c>
      <c r="G44" s="28">
        <v>2027</v>
      </c>
      <c r="H44" s="28">
        <v>2028</v>
      </c>
      <c r="I44" s="28">
        <v>2029</v>
      </c>
      <c r="J44" s="28">
        <v>2030</v>
      </c>
      <c r="K44" s="28">
        <v>2031</v>
      </c>
      <c r="L44" s="28" t="s">
        <v>184</v>
      </c>
      <c r="M44" s="28" t="s">
        <v>36</v>
      </c>
      <c r="N44" s="5"/>
    </row>
    <row r="45" spans="2:14" x14ac:dyDescent="0.25">
      <c r="B45" s="5"/>
      <c r="C45" s="11" t="s">
        <v>43</v>
      </c>
      <c r="D45" s="22">
        <v>24.289511000000001</v>
      </c>
      <c r="E45" s="22">
        <v>281331.40922403999</v>
      </c>
      <c r="F45" s="22">
        <v>20953.206886610013</v>
      </c>
      <c r="G45" s="22">
        <v>6462.3257525100153</v>
      </c>
      <c r="H45" s="22">
        <v>1772.4875979699991</v>
      </c>
      <c r="I45" s="22">
        <v>532.98934419999978</v>
      </c>
      <c r="J45" s="22">
        <v>149.98687677999999</v>
      </c>
      <c r="K45" s="22">
        <v>140.48078831999999</v>
      </c>
      <c r="L45" s="22">
        <v>115.10505886999999</v>
      </c>
      <c r="M45" s="29">
        <f>SUM(D45:L45)</f>
        <v>311482.28104029997</v>
      </c>
      <c r="N45" s="5"/>
    </row>
    <row r="46" spans="2:14" x14ac:dyDescent="0.25">
      <c r="B46" s="5"/>
      <c r="C46" s="11" t="s">
        <v>63</v>
      </c>
      <c r="D46" s="36">
        <f>IF($M$45=0,,(D45/$M$45))</f>
        <v>7.798039400147257E-5</v>
      </c>
      <c r="E46" s="36">
        <f t="shared" ref="E46:L46" si="5">IF($M$45=0,,(E45/$M$45))</f>
        <v>0.9032019679721075</v>
      </c>
      <c r="F46" s="36">
        <f t="shared" si="5"/>
        <v>6.7269338135799314E-2</v>
      </c>
      <c r="G46" s="36">
        <f t="shared" si="5"/>
        <v>2.0747009206838033E-2</v>
      </c>
      <c r="H46" s="36">
        <f t="shared" si="5"/>
        <v>5.6904925443918668E-3</v>
      </c>
      <c r="I46" s="36">
        <f t="shared" si="5"/>
        <v>1.7111385675612186E-3</v>
      </c>
      <c r="J46" s="36">
        <f t="shared" si="5"/>
        <v>4.8152619236981411E-4</v>
      </c>
      <c r="K46" s="36">
        <f t="shared" si="5"/>
        <v>4.5100731846067484E-4</v>
      </c>
      <c r="L46" s="36">
        <f t="shared" si="5"/>
        <v>3.6953966847028309E-4</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54</v>
      </c>
      <c r="E52" s="28" t="s">
        <v>55</v>
      </c>
      <c r="F52" s="28" t="s">
        <v>56</v>
      </c>
      <c r="G52" s="28" t="s">
        <v>57</v>
      </c>
      <c r="H52" s="28" t="s">
        <v>58</v>
      </c>
      <c r="I52" s="28" t="s">
        <v>36</v>
      </c>
      <c r="J52" s="5"/>
      <c r="K52" s="5"/>
      <c r="L52" s="5"/>
      <c r="M52" s="5"/>
      <c r="N52" s="5"/>
    </row>
    <row r="53" spans="2:14" x14ac:dyDescent="0.25">
      <c r="B53" s="5"/>
      <c r="C53" s="11" t="s">
        <v>43</v>
      </c>
      <c r="D53" s="22">
        <v>46617.416034890193</v>
      </c>
      <c r="E53" s="22">
        <v>31682.212843300058</v>
      </c>
      <c r="F53" s="22">
        <v>31386.646531180068</v>
      </c>
      <c r="G53" s="22">
        <v>52496.342246209817</v>
      </c>
      <c r="H53" s="22">
        <v>149299.66338472004</v>
      </c>
      <c r="I53" s="29">
        <f>SUM(D53:H53)</f>
        <v>311482.28104030015</v>
      </c>
      <c r="J53" s="6"/>
      <c r="K53" s="5"/>
      <c r="L53" s="5"/>
      <c r="M53" s="5"/>
      <c r="N53" s="5"/>
    </row>
    <row r="54" spans="2:14" x14ac:dyDescent="0.25">
      <c r="B54" s="5"/>
      <c r="C54" s="11" t="s">
        <v>63</v>
      </c>
      <c r="D54" s="36">
        <f>IF($I$53=0,,(D53/$I$53))</f>
        <v>0.14966313935802578</v>
      </c>
      <c r="E54" s="36">
        <f t="shared" ref="E54:I54" si="6">IF($I$53=0,,(E53/$I$53))</f>
        <v>0.10171433423913111</v>
      </c>
      <c r="F54" s="36">
        <f t="shared" si="6"/>
        <v>0.10076543174897068</v>
      </c>
      <c r="G54" s="36">
        <f t="shared" si="6"/>
        <v>0.16853717030349391</v>
      </c>
      <c r="H54" s="36">
        <f t="shared" si="6"/>
        <v>0.47931992435037862</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35</v>
      </c>
      <c r="D56" s="24"/>
      <c r="E56" s="24"/>
      <c r="F56" s="24"/>
      <c r="G56" s="24"/>
      <c r="H56" s="24"/>
      <c r="I56" s="5"/>
      <c r="J56" s="5"/>
      <c r="K56" s="5"/>
      <c r="L56" s="5"/>
      <c r="M56" s="5"/>
      <c r="N56" s="5"/>
    </row>
    <row r="57" spans="2:14" x14ac:dyDescent="0.25">
      <c r="B57" s="5"/>
      <c r="C57" s="21" t="s">
        <v>110</v>
      </c>
      <c r="D57" s="35" t="s">
        <v>59</v>
      </c>
      <c r="E57" s="35" t="s">
        <v>10</v>
      </c>
      <c r="F57" s="35" t="s">
        <v>66</v>
      </c>
      <c r="G57" s="35" t="s">
        <v>67</v>
      </c>
      <c r="H57" s="35" t="s">
        <v>36</v>
      </c>
      <c r="I57" s="5"/>
      <c r="J57" s="5"/>
      <c r="K57" s="5"/>
      <c r="L57" s="5"/>
      <c r="M57" s="5"/>
      <c r="N57" s="5"/>
    </row>
    <row r="58" spans="2:14" x14ac:dyDescent="0.25">
      <c r="B58" s="5"/>
      <c r="C58" s="11" t="s">
        <v>43</v>
      </c>
      <c r="D58" s="22">
        <v>8237.3384594799991</v>
      </c>
      <c r="E58" s="22">
        <v>141.97570627000002</v>
      </c>
      <c r="F58" s="22">
        <v>0</v>
      </c>
      <c r="G58" s="22">
        <v>0</v>
      </c>
      <c r="H58" s="29">
        <f>SUM(D58:G58)</f>
        <v>8379.3141657499982</v>
      </c>
      <c r="I58" s="5"/>
      <c r="J58" s="5"/>
      <c r="K58" s="5"/>
      <c r="L58" s="5"/>
      <c r="M58" s="5"/>
      <c r="N58" s="5"/>
    </row>
    <row r="59" spans="2:14" x14ac:dyDescent="0.25">
      <c r="B59" s="5"/>
      <c r="C59" s="11" t="s">
        <v>64</v>
      </c>
      <c r="D59" s="44">
        <f>IF($M$45=0,,(D58/$M$45))</f>
        <v>2.6445608501288204E-2</v>
      </c>
      <c r="E59" s="44">
        <f t="shared" ref="E59:G59" si="7">IF($M$45=0,,(E58/$M$45))</f>
        <v>4.5580668600417443E-4</v>
      </c>
      <c r="F59" s="44">
        <f t="shared" si="7"/>
        <v>0</v>
      </c>
      <c r="G59" s="44">
        <f t="shared" si="7"/>
        <v>0</v>
      </c>
      <c r="H59" s="45">
        <f>IF($M$45=0,,(H58/$M$45))</f>
        <v>2.6901415187292377E-2</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85</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37</v>
      </c>
      <c r="D63" s="24"/>
      <c r="E63" s="5"/>
      <c r="F63" s="5"/>
      <c r="G63" s="5"/>
      <c r="H63" s="5"/>
      <c r="I63" s="5"/>
      <c r="J63" s="5"/>
      <c r="K63" s="5"/>
      <c r="L63" s="5"/>
      <c r="M63" s="5"/>
      <c r="N63" s="5"/>
    </row>
    <row r="64" spans="2:14" x14ac:dyDescent="0.25">
      <c r="B64" s="5"/>
      <c r="C64" s="11" t="s">
        <v>78</v>
      </c>
      <c r="D64" s="36">
        <v>0.34299667884099999</v>
      </c>
      <c r="E64" s="5"/>
      <c r="F64" s="5"/>
      <c r="G64" s="5"/>
      <c r="H64" s="5"/>
      <c r="I64" s="5"/>
      <c r="J64" s="5"/>
      <c r="K64" s="5"/>
      <c r="L64" s="5"/>
      <c r="M64" s="5"/>
      <c r="N64" s="5"/>
    </row>
    <row r="65" spans="1:14" x14ac:dyDescent="0.25">
      <c r="B65" s="5"/>
      <c r="C65" s="11" t="s">
        <v>81</v>
      </c>
      <c r="D65" s="36">
        <v>0.61939999999999995</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62</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117</v>
      </c>
      <c r="E70" s="28" t="s">
        <v>17</v>
      </c>
      <c r="F70" s="28" t="s">
        <v>44</v>
      </c>
      <c r="G70" s="28" t="s">
        <v>15</v>
      </c>
      <c r="H70" s="38" t="s">
        <v>16</v>
      </c>
      <c r="I70" s="28" t="s">
        <v>20</v>
      </c>
      <c r="J70" s="28" t="s">
        <v>84</v>
      </c>
      <c r="K70" s="28" t="s">
        <v>119</v>
      </c>
      <c r="L70" s="28" t="s">
        <v>118</v>
      </c>
      <c r="M70" s="5"/>
      <c r="N70" s="5"/>
    </row>
    <row r="71" spans="1:14" x14ac:dyDescent="0.25">
      <c r="B71" s="5"/>
      <c r="C71" s="26" t="s">
        <v>152</v>
      </c>
      <c r="D71" s="22">
        <v>26287</v>
      </c>
      <c r="E71" s="11" t="s">
        <v>70</v>
      </c>
      <c r="F71" s="22">
        <v>26287</v>
      </c>
      <c r="G71" s="100">
        <v>43360</v>
      </c>
      <c r="H71" s="101">
        <v>1.2500000000000001E-2</v>
      </c>
      <c r="I71" s="37" t="s">
        <v>9</v>
      </c>
      <c r="J71" s="11" t="s">
        <v>151</v>
      </c>
      <c r="K71" s="100">
        <v>45917</v>
      </c>
      <c r="L71" s="100"/>
      <c r="M71" s="5"/>
      <c r="N71" s="5"/>
    </row>
    <row r="72" spans="1:14" x14ac:dyDescent="0.25">
      <c r="B72" s="5"/>
      <c r="C72" s="26" t="s">
        <v>153</v>
      </c>
      <c r="D72" s="22">
        <v>36450</v>
      </c>
      <c r="E72" s="11" t="s">
        <v>70</v>
      </c>
      <c r="F72" s="22">
        <v>36450</v>
      </c>
      <c r="G72" s="100">
        <v>43724</v>
      </c>
      <c r="H72" s="101">
        <v>1.4999999999999999E-2</v>
      </c>
      <c r="I72" s="37" t="s">
        <v>9</v>
      </c>
      <c r="J72" s="11" t="s">
        <v>151</v>
      </c>
      <c r="K72" s="100">
        <v>46281</v>
      </c>
      <c r="L72" s="100"/>
      <c r="M72" s="5"/>
      <c r="N72" s="5"/>
    </row>
    <row r="73" spans="1:14" x14ac:dyDescent="0.25">
      <c r="B73" s="5"/>
      <c r="C73" s="26" t="s">
        <v>154</v>
      </c>
      <c r="D73" s="22">
        <v>27750</v>
      </c>
      <c r="E73" s="11" t="s">
        <v>70</v>
      </c>
      <c r="F73" s="22">
        <v>27750</v>
      </c>
      <c r="G73" s="100">
        <v>44089</v>
      </c>
      <c r="H73" s="101">
        <v>0.01</v>
      </c>
      <c r="I73" s="37" t="s">
        <v>9</v>
      </c>
      <c r="J73" s="11" t="s">
        <v>151</v>
      </c>
      <c r="K73" s="100">
        <v>46645</v>
      </c>
      <c r="L73" s="100"/>
      <c r="M73" s="5"/>
      <c r="N73" s="5"/>
    </row>
    <row r="74" spans="1:14" x14ac:dyDescent="0.25">
      <c r="B74" s="5"/>
      <c r="C74" s="26" t="s">
        <v>155</v>
      </c>
      <c r="D74" s="22">
        <v>36950</v>
      </c>
      <c r="E74" s="11" t="s">
        <v>70</v>
      </c>
      <c r="F74" s="22">
        <v>36950</v>
      </c>
      <c r="G74" s="100">
        <v>44459</v>
      </c>
      <c r="H74" s="101">
        <v>5.0000000000000001E-3</v>
      </c>
      <c r="I74" s="37" t="s">
        <v>9</v>
      </c>
      <c r="J74" s="11" t="s">
        <v>151</v>
      </c>
      <c r="K74" s="100">
        <v>47016</v>
      </c>
      <c r="L74" s="100"/>
      <c r="M74" s="5"/>
      <c r="N74" s="5"/>
    </row>
    <row r="75" spans="1:14" ht="17.25" x14ac:dyDescent="0.25">
      <c r="B75" s="5"/>
      <c r="C75" s="26" t="s">
        <v>156</v>
      </c>
      <c r="D75" s="22">
        <v>35050</v>
      </c>
      <c r="E75" s="11" t="s">
        <v>70</v>
      </c>
      <c r="F75" s="22">
        <v>35050</v>
      </c>
      <c r="G75" s="100">
        <v>44823</v>
      </c>
      <c r="H75" s="101">
        <v>0.03</v>
      </c>
      <c r="I75" s="37" t="s">
        <v>9</v>
      </c>
      <c r="J75" s="11" t="s">
        <v>158</v>
      </c>
      <c r="K75" s="100">
        <v>47380</v>
      </c>
      <c r="L75" s="100">
        <v>47745</v>
      </c>
      <c r="M75" s="5"/>
      <c r="N75" s="5"/>
    </row>
    <row r="76" spans="1:14" ht="17.25" x14ac:dyDescent="0.25">
      <c r="B76" s="5"/>
      <c r="C76" s="26" t="s">
        <v>157</v>
      </c>
      <c r="D76" s="22">
        <v>19400</v>
      </c>
      <c r="E76" s="11" t="s">
        <v>70</v>
      </c>
      <c r="F76" s="22">
        <v>19400</v>
      </c>
      <c r="G76" s="100">
        <v>45086</v>
      </c>
      <c r="H76" s="101">
        <v>3.7499999999999999E-2</v>
      </c>
      <c r="I76" s="37" t="s">
        <v>9</v>
      </c>
      <c r="J76" s="11" t="s">
        <v>158</v>
      </c>
      <c r="K76" s="100">
        <v>47756</v>
      </c>
      <c r="L76" s="100">
        <v>48121</v>
      </c>
      <c r="M76" s="5"/>
      <c r="N76" s="5"/>
    </row>
    <row r="77" spans="1:14" ht="17.25" x14ac:dyDescent="0.25">
      <c r="B77" s="5"/>
      <c r="C77" s="26" t="s">
        <v>187</v>
      </c>
      <c r="D77" s="22">
        <v>6250</v>
      </c>
      <c r="E77" s="11" t="s">
        <v>70</v>
      </c>
      <c r="F77" s="22">
        <v>6250</v>
      </c>
      <c r="G77" s="100">
        <v>45462</v>
      </c>
      <c r="H77" s="101">
        <v>3.5000000000000003E-2</v>
      </c>
      <c r="I77" s="37" t="s">
        <v>9</v>
      </c>
      <c r="J77" s="11" t="s">
        <v>158</v>
      </c>
      <c r="K77" s="100">
        <v>48101</v>
      </c>
      <c r="L77" s="100">
        <v>48467</v>
      </c>
      <c r="M77" s="5"/>
      <c r="N77" s="5"/>
    </row>
    <row r="78" spans="1:14" x14ac:dyDescent="0.25">
      <c r="B78" s="5"/>
      <c r="C78" s="25" t="s">
        <v>36</v>
      </c>
      <c r="D78" s="22">
        <f>SUM(D71:D77)</f>
        <v>188137</v>
      </c>
      <c r="E78" s="74"/>
      <c r="F78" s="23">
        <f>SUM(F71:F77)</f>
        <v>188137</v>
      </c>
      <c r="G78" s="75"/>
      <c r="H78" s="75"/>
      <c r="I78" s="76"/>
      <c r="J78" s="75"/>
      <c r="K78" s="75"/>
      <c r="L78" s="75"/>
      <c r="M78" s="5"/>
      <c r="N78" s="5"/>
    </row>
    <row r="79" spans="1:14" x14ac:dyDescent="0.25">
      <c r="B79" s="5"/>
      <c r="C79" s="8"/>
      <c r="D79" s="10"/>
      <c r="E79" s="10"/>
      <c r="F79" s="10"/>
      <c r="G79" s="10"/>
      <c r="H79" s="10"/>
      <c r="I79" s="10"/>
      <c r="J79" s="10"/>
      <c r="K79" s="5"/>
      <c r="L79" s="5"/>
      <c r="M79" s="5"/>
      <c r="N79" s="5"/>
    </row>
    <row r="80" spans="1:14" x14ac:dyDescent="0.25">
      <c r="B80" s="5"/>
      <c r="C80" s="27" t="s">
        <v>18</v>
      </c>
      <c r="D80" s="39"/>
      <c r="E80" s="39"/>
      <c r="F80" s="39"/>
      <c r="G80" s="39"/>
      <c r="H80" s="39"/>
      <c r="I80" s="39"/>
      <c r="J80" s="39"/>
      <c r="K80" s="24"/>
      <c r="L80" s="24"/>
      <c r="M80" s="5"/>
      <c r="N80" s="5"/>
    </row>
    <row r="81" spans="2:14" ht="30" x14ac:dyDescent="0.25">
      <c r="B81" s="5"/>
      <c r="C81" s="27" t="s">
        <v>4</v>
      </c>
      <c r="D81" s="28" t="s">
        <v>117</v>
      </c>
      <c r="E81" s="28" t="s">
        <v>17</v>
      </c>
      <c r="F81" s="28" t="s">
        <v>44</v>
      </c>
      <c r="G81" s="28" t="s">
        <v>15</v>
      </c>
      <c r="H81" s="38" t="s">
        <v>16</v>
      </c>
      <c r="I81" s="28" t="s">
        <v>20</v>
      </c>
      <c r="J81" s="28" t="s">
        <v>84</v>
      </c>
      <c r="K81" s="28" t="s">
        <v>119</v>
      </c>
      <c r="L81" s="28" t="s">
        <v>118</v>
      </c>
      <c r="M81" s="5"/>
      <c r="N81" s="5"/>
    </row>
    <row r="82" spans="2:14" x14ac:dyDescent="0.25">
      <c r="B82" s="5"/>
      <c r="C82" s="26" t="s">
        <v>160</v>
      </c>
      <c r="D82" s="22">
        <v>500</v>
      </c>
      <c r="E82" s="102" t="s">
        <v>71</v>
      </c>
      <c r="F82" s="22">
        <v>5032</v>
      </c>
      <c r="G82" s="100">
        <v>43179</v>
      </c>
      <c r="H82" s="103">
        <v>6.2500000000000003E-3</v>
      </c>
      <c r="I82" s="104" t="s">
        <v>9</v>
      </c>
      <c r="J82" s="11" t="s">
        <v>159</v>
      </c>
      <c r="K82" s="100">
        <v>45743</v>
      </c>
      <c r="L82" s="105"/>
      <c r="M82" s="5"/>
      <c r="N82" s="5"/>
    </row>
    <row r="83" spans="2:14" x14ac:dyDescent="0.25">
      <c r="B83" s="5"/>
      <c r="C83" s="26" t="s">
        <v>161</v>
      </c>
      <c r="D83" s="22">
        <v>500</v>
      </c>
      <c r="E83" s="102" t="s">
        <v>71</v>
      </c>
      <c r="F83" s="22">
        <v>5124.25</v>
      </c>
      <c r="G83" s="100">
        <v>43487</v>
      </c>
      <c r="H83" s="103">
        <v>6.2500000000000003E-3</v>
      </c>
      <c r="I83" s="104" t="s">
        <v>9</v>
      </c>
      <c r="J83" s="11" t="s">
        <v>159</v>
      </c>
      <c r="K83" s="100">
        <v>46051</v>
      </c>
      <c r="L83" s="105"/>
      <c r="M83" s="5"/>
      <c r="N83" s="5"/>
    </row>
    <row r="84" spans="2:14" x14ac:dyDescent="0.25">
      <c r="B84" s="5"/>
      <c r="C84" s="26" t="s">
        <v>162</v>
      </c>
      <c r="D84" s="22">
        <v>500</v>
      </c>
      <c r="E84" s="102" t="s">
        <v>71</v>
      </c>
      <c r="F84" s="22">
        <v>5079</v>
      </c>
      <c r="G84" s="100">
        <v>44455</v>
      </c>
      <c r="H84" s="103">
        <v>1E-4</v>
      </c>
      <c r="I84" s="104" t="s">
        <v>9</v>
      </c>
      <c r="J84" s="11" t="s">
        <v>159</v>
      </c>
      <c r="K84" s="100">
        <v>47023</v>
      </c>
      <c r="L84" s="105"/>
      <c r="M84" s="5"/>
      <c r="N84" s="5"/>
    </row>
    <row r="85" spans="2:14" ht="17.25" x14ac:dyDescent="0.25">
      <c r="B85" s="5"/>
      <c r="C85" s="26" t="s">
        <v>163</v>
      </c>
      <c r="D85" s="22">
        <v>500</v>
      </c>
      <c r="E85" s="102" t="s">
        <v>71</v>
      </c>
      <c r="F85" s="22">
        <v>5240</v>
      </c>
      <c r="G85" s="100">
        <v>44704</v>
      </c>
      <c r="H85" s="103">
        <v>1.3750000000000001E-4</v>
      </c>
      <c r="I85" s="104" t="s">
        <v>9</v>
      </c>
      <c r="J85" s="11" t="s">
        <v>158</v>
      </c>
      <c r="K85" s="100">
        <v>46538</v>
      </c>
      <c r="L85" s="105">
        <v>46904</v>
      </c>
      <c r="M85" s="5"/>
      <c r="N85" s="5"/>
    </row>
    <row r="86" spans="2:14" ht="17.25" x14ac:dyDescent="0.25">
      <c r="B86" s="5"/>
      <c r="C86" s="26" t="s">
        <v>164</v>
      </c>
      <c r="D86" s="22">
        <v>500</v>
      </c>
      <c r="E86" s="102" t="s">
        <v>71</v>
      </c>
      <c r="F86" s="22">
        <v>5691.5</v>
      </c>
      <c r="G86" s="100">
        <v>45042</v>
      </c>
      <c r="H86" s="103">
        <v>3.2500000000000001E-2</v>
      </c>
      <c r="I86" s="104" t="s">
        <v>9</v>
      </c>
      <c r="J86" s="11" t="s">
        <v>158</v>
      </c>
      <c r="K86" s="100">
        <v>47242</v>
      </c>
      <c r="L86" s="100">
        <v>47607</v>
      </c>
      <c r="M86" s="5"/>
      <c r="N86" s="5"/>
    </row>
    <row r="87" spans="2:14" ht="17.25" x14ac:dyDescent="0.25">
      <c r="B87" s="5"/>
      <c r="C87" s="26" t="s">
        <v>188</v>
      </c>
      <c r="D87" s="22">
        <v>500</v>
      </c>
      <c r="E87" s="102" t="s">
        <v>71</v>
      </c>
      <c r="F87" s="22">
        <v>5822.5</v>
      </c>
      <c r="G87" s="100">
        <v>45415</v>
      </c>
      <c r="H87" s="103">
        <v>3.125E-2</v>
      </c>
      <c r="I87" s="104" t="s">
        <v>9</v>
      </c>
      <c r="J87" s="11" t="s">
        <v>158</v>
      </c>
      <c r="K87" s="100">
        <v>47606</v>
      </c>
      <c r="L87" s="100">
        <v>47971</v>
      </c>
      <c r="M87" s="5"/>
      <c r="N87" s="5"/>
    </row>
    <row r="88" spans="2:14" x14ac:dyDescent="0.25">
      <c r="B88" s="5"/>
      <c r="C88" s="11" t="s">
        <v>36</v>
      </c>
      <c r="D88" s="74"/>
      <c r="E88" s="75"/>
      <c r="F88" s="23">
        <f>SUM(F82:F87)</f>
        <v>31989.25</v>
      </c>
      <c r="G88" s="75"/>
      <c r="H88" s="75"/>
      <c r="I88" s="76"/>
      <c r="J88" s="75"/>
      <c r="K88" s="75"/>
      <c r="L88" s="75"/>
      <c r="M88" s="5"/>
      <c r="N88" s="5"/>
    </row>
    <row r="89" spans="2:14" x14ac:dyDescent="0.25">
      <c r="B89" s="5"/>
      <c r="C89" s="5"/>
      <c r="D89" s="5"/>
      <c r="E89" s="5"/>
      <c r="F89" s="5"/>
      <c r="G89" s="5"/>
      <c r="H89" s="5"/>
      <c r="I89" s="9"/>
      <c r="J89" s="5"/>
      <c r="K89" s="5"/>
      <c r="L89" s="5"/>
      <c r="M89" s="5"/>
      <c r="N89" s="5"/>
    </row>
    <row r="90" spans="2:14" x14ac:dyDescent="0.25">
      <c r="B90" s="5"/>
      <c r="C90" s="27" t="s">
        <v>107</v>
      </c>
      <c r="D90" s="39"/>
      <c r="E90" s="39"/>
      <c r="F90" s="39"/>
      <c r="G90" s="39"/>
      <c r="H90" s="39"/>
      <c r="I90" s="39"/>
      <c r="J90" s="39"/>
      <c r="K90" s="24"/>
      <c r="L90" s="24"/>
      <c r="M90" s="5"/>
      <c r="N90" s="5"/>
    </row>
    <row r="91" spans="2:14" ht="30" x14ac:dyDescent="0.25">
      <c r="B91" s="5"/>
      <c r="C91" s="27" t="s">
        <v>4</v>
      </c>
      <c r="D91" s="28" t="s">
        <v>117</v>
      </c>
      <c r="E91" s="28" t="s">
        <v>17</v>
      </c>
      <c r="F91" s="28" t="s">
        <v>44</v>
      </c>
      <c r="G91" s="28" t="s">
        <v>15</v>
      </c>
      <c r="H91" s="38" t="s">
        <v>16</v>
      </c>
      <c r="I91" s="28" t="s">
        <v>20</v>
      </c>
      <c r="J91" s="28" t="s">
        <v>84</v>
      </c>
      <c r="K91" s="28" t="s">
        <v>119</v>
      </c>
      <c r="L91" s="28" t="s">
        <v>118</v>
      </c>
      <c r="M91" s="5"/>
      <c r="N91" s="5"/>
    </row>
    <row r="92" spans="2:14" ht="17.25" x14ac:dyDescent="0.25">
      <c r="B92" s="5"/>
      <c r="C92" s="26" t="s">
        <v>165</v>
      </c>
      <c r="D92" s="22">
        <v>2510</v>
      </c>
      <c r="E92" s="102" t="s">
        <v>166</v>
      </c>
      <c r="F92" s="22">
        <v>2459.6999999999998</v>
      </c>
      <c r="G92" s="100">
        <v>45061</v>
      </c>
      <c r="H92" s="101">
        <v>3.9699999999999999E-2</v>
      </c>
      <c r="I92" s="37" t="s">
        <v>9</v>
      </c>
      <c r="J92" s="11" t="s">
        <v>158</v>
      </c>
      <c r="K92" s="100">
        <v>47994</v>
      </c>
      <c r="L92" s="100">
        <v>48360</v>
      </c>
      <c r="M92" s="5"/>
      <c r="N92" s="5"/>
    </row>
    <row r="93" spans="2:14" x14ac:dyDescent="0.25">
      <c r="B93" s="5"/>
      <c r="C93" s="26" t="s">
        <v>167</v>
      </c>
      <c r="D93" s="22">
        <v>1000</v>
      </c>
      <c r="E93" s="102" t="s">
        <v>166</v>
      </c>
      <c r="F93" s="22">
        <v>1151.7</v>
      </c>
      <c r="G93" s="100">
        <v>41318</v>
      </c>
      <c r="H93" s="101">
        <v>4.1000000000000002E-2</v>
      </c>
      <c r="I93" s="37" t="s">
        <v>9</v>
      </c>
      <c r="J93" s="11" t="s">
        <v>159</v>
      </c>
      <c r="K93" s="100">
        <v>45715</v>
      </c>
      <c r="L93" s="11"/>
      <c r="M93" s="5"/>
      <c r="N93" s="5"/>
    </row>
    <row r="94" spans="2:14" x14ac:dyDescent="0.25">
      <c r="B94" s="5"/>
      <c r="C94" s="26" t="s">
        <v>169</v>
      </c>
      <c r="D94" s="22">
        <v>200</v>
      </c>
      <c r="E94" s="102" t="s">
        <v>168</v>
      </c>
      <c r="F94" s="22">
        <v>1771.7</v>
      </c>
      <c r="G94" s="100">
        <v>43199</v>
      </c>
      <c r="H94" s="101">
        <v>2E-3</v>
      </c>
      <c r="I94" s="37" t="s">
        <v>9</v>
      </c>
      <c r="J94" s="11" t="s">
        <v>159</v>
      </c>
      <c r="K94" s="100">
        <v>46129</v>
      </c>
      <c r="L94" s="11"/>
      <c r="M94" s="5"/>
      <c r="N94" s="5"/>
    </row>
    <row r="95" spans="2:14" x14ac:dyDescent="0.25">
      <c r="B95" s="5"/>
      <c r="C95" s="26" t="s">
        <v>170</v>
      </c>
      <c r="D95" s="22">
        <v>200</v>
      </c>
      <c r="E95" s="102" t="s">
        <v>70</v>
      </c>
      <c r="F95" s="22">
        <v>200</v>
      </c>
      <c r="G95" s="100">
        <v>41953</v>
      </c>
      <c r="H95" s="101">
        <v>1.9400000000000001E-2</v>
      </c>
      <c r="I95" s="37" t="s">
        <v>9</v>
      </c>
      <c r="J95" s="11" t="s">
        <v>159</v>
      </c>
      <c r="K95" s="100">
        <v>46343</v>
      </c>
      <c r="L95" s="11"/>
      <c r="M95" s="5"/>
      <c r="N95" s="5"/>
    </row>
    <row r="96" spans="2:14" x14ac:dyDescent="0.25">
      <c r="B96" s="5"/>
      <c r="C96" s="26" t="s">
        <v>171</v>
      </c>
      <c r="D96" s="22">
        <v>660</v>
      </c>
      <c r="E96" s="102" t="s">
        <v>70</v>
      </c>
      <c r="F96" s="22">
        <v>660</v>
      </c>
      <c r="G96" s="100">
        <v>42748</v>
      </c>
      <c r="H96" s="101">
        <v>1.7149999999999999E-2</v>
      </c>
      <c r="I96" s="37" t="s">
        <v>9</v>
      </c>
      <c r="J96" s="11" t="s">
        <v>159</v>
      </c>
      <c r="K96" s="100">
        <v>46407</v>
      </c>
      <c r="L96" s="11"/>
      <c r="M96" s="5"/>
      <c r="N96" s="5"/>
    </row>
    <row r="97" spans="2:14" x14ac:dyDescent="0.25">
      <c r="B97" s="5"/>
      <c r="C97" s="26" t="s">
        <v>172</v>
      </c>
      <c r="D97" s="22">
        <v>450</v>
      </c>
      <c r="E97" s="102" t="s">
        <v>70</v>
      </c>
      <c r="F97" s="22">
        <v>450</v>
      </c>
      <c r="G97" s="100">
        <v>42999</v>
      </c>
      <c r="H97" s="101">
        <v>1.9599999999999999E-2</v>
      </c>
      <c r="I97" s="37" t="s">
        <v>9</v>
      </c>
      <c r="J97" s="11" t="s">
        <v>159</v>
      </c>
      <c r="K97" s="100">
        <v>47389</v>
      </c>
      <c r="L97" s="11"/>
      <c r="M97" s="5"/>
      <c r="N97" s="5"/>
    </row>
    <row r="98" spans="2:14" x14ac:dyDescent="0.25">
      <c r="B98" s="5"/>
      <c r="C98" s="26" t="s">
        <v>173</v>
      </c>
      <c r="D98" s="22">
        <v>1030</v>
      </c>
      <c r="E98" s="102" t="s">
        <v>70</v>
      </c>
      <c r="F98" s="22">
        <v>1030</v>
      </c>
      <c r="G98" s="100">
        <v>43088</v>
      </c>
      <c r="H98" s="101">
        <v>1.7999999999999999E-2</v>
      </c>
      <c r="I98" s="37" t="s">
        <v>9</v>
      </c>
      <c r="J98" s="11" t="s">
        <v>159</v>
      </c>
      <c r="K98" s="100">
        <v>47480</v>
      </c>
      <c r="L98" s="11"/>
      <c r="M98" s="5"/>
      <c r="N98" s="5"/>
    </row>
    <row r="99" spans="2:14" x14ac:dyDescent="0.25">
      <c r="B99" s="5"/>
      <c r="C99" s="26" t="s">
        <v>174</v>
      </c>
      <c r="D99" s="22">
        <v>300</v>
      </c>
      <c r="E99" s="102" t="s">
        <v>70</v>
      </c>
      <c r="F99" s="22">
        <v>300</v>
      </c>
      <c r="G99" s="100">
        <v>43173</v>
      </c>
      <c r="H99" s="101">
        <v>1.6E-2</v>
      </c>
      <c r="I99" s="37" t="s">
        <v>9</v>
      </c>
      <c r="J99" s="11" t="s">
        <v>159</v>
      </c>
      <c r="K99" s="100">
        <v>46468</v>
      </c>
      <c r="L99" s="11"/>
      <c r="M99" s="5"/>
      <c r="N99" s="5"/>
    </row>
    <row r="100" spans="2:14" x14ac:dyDescent="0.25">
      <c r="B100" s="5"/>
      <c r="C100" s="26" t="s">
        <v>175</v>
      </c>
      <c r="D100" s="22">
        <v>200</v>
      </c>
      <c r="E100" s="102" t="s">
        <v>70</v>
      </c>
      <c r="F100" s="22">
        <v>200</v>
      </c>
      <c r="G100" s="100">
        <v>43235</v>
      </c>
      <c r="H100" s="101">
        <v>1.8785E-2</v>
      </c>
      <c r="I100" s="37" t="s">
        <v>9</v>
      </c>
      <c r="J100" s="11" t="s">
        <v>159</v>
      </c>
      <c r="K100" s="100">
        <v>47625</v>
      </c>
      <c r="L100" s="11"/>
      <c r="M100" s="5"/>
      <c r="N100" s="5"/>
    </row>
    <row r="101" spans="2:14" x14ac:dyDescent="0.25">
      <c r="B101" s="5"/>
      <c r="C101" s="26" t="s">
        <v>178</v>
      </c>
      <c r="D101" s="22">
        <v>500</v>
      </c>
      <c r="E101" s="102" t="s">
        <v>70</v>
      </c>
      <c r="F101" s="22">
        <v>500</v>
      </c>
      <c r="G101" s="100">
        <v>43928</v>
      </c>
      <c r="H101" s="102" t="s">
        <v>177</v>
      </c>
      <c r="I101" s="37" t="s">
        <v>176</v>
      </c>
      <c r="J101" s="11" t="s">
        <v>159</v>
      </c>
      <c r="K101" s="100">
        <v>45792</v>
      </c>
      <c r="L101" s="11"/>
      <c r="M101" s="5"/>
      <c r="N101" s="5"/>
    </row>
    <row r="102" spans="2:14" x14ac:dyDescent="0.25">
      <c r="B102" s="5"/>
      <c r="C102" s="26" t="s">
        <v>179</v>
      </c>
      <c r="D102" s="22">
        <v>600</v>
      </c>
      <c r="E102" s="102" t="s">
        <v>70</v>
      </c>
      <c r="F102" s="22">
        <v>600</v>
      </c>
      <c r="G102" s="100">
        <v>43958</v>
      </c>
      <c r="H102" s="102" t="s">
        <v>177</v>
      </c>
      <c r="I102" s="37" t="s">
        <v>176</v>
      </c>
      <c r="J102" s="11" t="s">
        <v>159</v>
      </c>
      <c r="K102" s="100">
        <v>45821</v>
      </c>
      <c r="L102" s="11"/>
      <c r="M102" s="5"/>
      <c r="N102" s="5"/>
    </row>
    <row r="103" spans="2:14" x14ac:dyDescent="0.25">
      <c r="B103" s="5"/>
      <c r="C103" s="26" t="s">
        <v>180</v>
      </c>
      <c r="D103" s="22">
        <v>500</v>
      </c>
      <c r="E103" s="102" t="s">
        <v>70</v>
      </c>
      <c r="F103" s="22">
        <v>500</v>
      </c>
      <c r="G103" s="100">
        <v>44455</v>
      </c>
      <c r="H103" s="102" t="s">
        <v>177</v>
      </c>
      <c r="I103" s="37" t="s">
        <v>176</v>
      </c>
      <c r="J103" s="11" t="s">
        <v>159</v>
      </c>
      <c r="K103" s="100">
        <v>46237</v>
      </c>
      <c r="L103" s="11"/>
      <c r="M103" s="5"/>
      <c r="N103" s="5"/>
    </row>
    <row r="104" spans="2:14" x14ac:dyDescent="0.25">
      <c r="B104" s="5"/>
      <c r="C104" s="26" t="s">
        <v>181</v>
      </c>
      <c r="D104" s="22">
        <v>1000</v>
      </c>
      <c r="E104" s="102" t="s">
        <v>70</v>
      </c>
      <c r="F104" s="22">
        <v>1000</v>
      </c>
      <c r="G104" s="100">
        <v>44461</v>
      </c>
      <c r="H104" s="102" t="s">
        <v>177</v>
      </c>
      <c r="I104" s="37" t="s">
        <v>176</v>
      </c>
      <c r="J104" s="11" t="s">
        <v>159</v>
      </c>
      <c r="K104" s="100">
        <v>46296</v>
      </c>
      <c r="L104" s="11"/>
      <c r="M104" s="5"/>
      <c r="N104" s="5"/>
    </row>
    <row r="105" spans="2:14" x14ac:dyDescent="0.25">
      <c r="B105" s="5"/>
      <c r="C105" s="26" t="s">
        <v>182</v>
      </c>
      <c r="D105" s="22">
        <v>1600</v>
      </c>
      <c r="E105" s="102" t="s">
        <v>70</v>
      </c>
      <c r="F105" s="22">
        <v>1600</v>
      </c>
      <c r="G105" s="100">
        <v>44574</v>
      </c>
      <c r="H105" s="102" t="s">
        <v>177</v>
      </c>
      <c r="I105" s="37" t="s">
        <v>176</v>
      </c>
      <c r="J105" s="11" t="s">
        <v>159</v>
      </c>
      <c r="K105" s="100">
        <v>46463</v>
      </c>
      <c r="L105" s="11"/>
      <c r="M105" s="5"/>
      <c r="N105" s="5"/>
    </row>
    <row r="106" spans="2:14" x14ac:dyDescent="0.25">
      <c r="B106" s="5"/>
      <c r="C106" s="26" t="s">
        <v>185</v>
      </c>
      <c r="D106" s="22">
        <v>2000</v>
      </c>
      <c r="E106" s="102" t="s">
        <v>70</v>
      </c>
      <c r="F106" s="22">
        <v>2000</v>
      </c>
      <c r="G106" s="100">
        <v>45243</v>
      </c>
      <c r="H106" s="102" t="s">
        <v>186</v>
      </c>
      <c r="I106" s="37" t="s">
        <v>176</v>
      </c>
      <c r="J106" s="11" t="s">
        <v>192</v>
      </c>
      <c r="K106" s="100">
        <v>47088</v>
      </c>
      <c r="L106" s="100">
        <v>47453</v>
      </c>
      <c r="M106" s="5"/>
      <c r="N106" s="5"/>
    </row>
    <row r="107" spans="2:14" x14ac:dyDescent="0.25">
      <c r="B107" s="5"/>
      <c r="C107" s="26" t="s">
        <v>189</v>
      </c>
      <c r="D107" s="22">
        <v>300</v>
      </c>
      <c r="E107" s="102" t="s">
        <v>70</v>
      </c>
      <c r="F107" s="22">
        <v>300</v>
      </c>
      <c r="G107" s="100">
        <v>45393</v>
      </c>
      <c r="H107" s="102" t="s">
        <v>190</v>
      </c>
      <c r="I107" s="37" t="s">
        <v>176</v>
      </c>
      <c r="J107" s="11" t="s">
        <v>192</v>
      </c>
      <c r="K107" s="100">
        <v>47296</v>
      </c>
      <c r="L107" s="100">
        <v>47661</v>
      </c>
      <c r="M107" s="5"/>
      <c r="N107" s="5"/>
    </row>
    <row r="108" spans="2:14" x14ac:dyDescent="0.25">
      <c r="B108" s="5"/>
      <c r="C108" s="26" t="s">
        <v>193</v>
      </c>
      <c r="D108" s="22">
        <v>3000</v>
      </c>
      <c r="E108" s="102" t="s">
        <v>70</v>
      </c>
      <c r="F108" s="22">
        <v>3000</v>
      </c>
      <c r="G108" s="100">
        <v>45609</v>
      </c>
      <c r="H108" s="102" t="s">
        <v>194</v>
      </c>
      <c r="I108" s="37" t="s">
        <v>176</v>
      </c>
      <c r="J108" s="11" t="s">
        <v>192</v>
      </c>
      <c r="K108" s="100">
        <v>47442</v>
      </c>
      <c r="L108" s="100">
        <v>47807</v>
      </c>
      <c r="M108" s="5"/>
      <c r="N108" s="5"/>
    </row>
    <row r="109" spans="2:14" x14ac:dyDescent="0.25">
      <c r="B109" s="5"/>
      <c r="C109" s="11" t="s">
        <v>36</v>
      </c>
      <c r="D109" s="74"/>
      <c r="E109" s="75"/>
      <c r="F109" s="23">
        <f>SUM(F92:F108)</f>
        <v>17723.099999999999</v>
      </c>
      <c r="G109" s="75"/>
      <c r="H109" s="75"/>
      <c r="I109" s="76"/>
      <c r="J109" s="75"/>
      <c r="K109" s="75"/>
      <c r="L109" s="75"/>
      <c r="M109" s="5"/>
      <c r="N109" s="5"/>
    </row>
    <row r="110" spans="2:14" x14ac:dyDescent="0.25">
      <c r="B110" s="5"/>
      <c r="C110" s="5"/>
      <c r="D110" s="6"/>
      <c r="E110" s="5"/>
      <c r="F110" s="5"/>
      <c r="G110" s="5"/>
      <c r="H110" s="72"/>
      <c r="I110" s="5"/>
      <c r="J110" s="5"/>
      <c r="K110" s="5"/>
      <c r="L110" s="73"/>
      <c r="M110" s="5"/>
      <c r="N110" s="5"/>
    </row>
    <row r="111" spans="2:14" ht="30" x14ac:dyDescent="0.25">
      <c r="B111" s="5"/>
      <c r="C111" s="27"/>
      <c r="D111" s="28" t="s">
        <v>44</v>
      </c>
      <c r="E111" s="5"/>
      <c r="F111" s="5"/>
      <c r="G111" s="5"/>
      <c r="H111" s="72"/>
      <c r="I111" s="5"/>
      <c r="J111" s="5"/>
      <c r="K111" s="5"/>
      <c r="L111" s="73"/>
      <c r="M111" s="5"/>
      <c r="N111" s="5"/>
    </row>
    <row r="112" spans="2:14" x14ac:dyDescent="0.25">
      <c r="B112" s="5"/>
      <c r="C112" s="22" t="s">
        <v>111</v>
      </c>
      <c r="D112" s="23">
        <f>F78+F88+F109+D113</f>
        <v>237849.24355834001</v>
      </c>
      <c r="E112" s="5"/>
      <c r="F112" s="5"/>
      <c r="G112" s="5"/>
      <c r="H112" s="72"/>
      <c r="I112" s="5"/>
      <c r="J112" s="5"/>
      <c r="K112" s="5"/>
      <c r="L112" s="73"/>
      <c r="M112" s="5"/>
      <c r="N112" s="5"/>
    </row>
    <row r="113" spans="2:14" ht="14.25" customHeight="1" x14ac:dyDescent="0.25">
      <c r="B113" s="5"/>
      <c r="C113" s="22" t="s">
        <v>49</v>
      </c>
      <c r="D113" s="22">
        <v>-0.10644166000002622</v>
      </c>
      <c r="E113" s="5"/>
      <c r="F113" s="5"/>
      <c r="G113" s="5"/>
      <c r="H113" s="72"/>
      <c r="I113" s="5"/>
      <c r="J113" s="5"/>
      <c r="K113" s="5"/>
      <c r="L113" s="73"/>
      <c r="M113" s="5"/>
      <c r="N113" s="5"/>
    </row>
    <row r="114" spans="2:14" x14ac:dyDescent="0.25">
      <c r="B114" s="5"/>
      <c r="C114" s="5"/>
      <c r="D114" s="5"/>
      <c r="E114" s="5"/>
      <c r="F114" s="5"/>
      <c r="G114" s="5"/>
      <c r="H114" s="5"/>
      <c r="I114" s="5"/>
      <c r="J114" s="5"/>
      <c r="K114" s="5"/>
      <c r="L114" s="5"/>
      <c r="M114" s="5"/>
      <c r="N114" s="5"/>
    </row>
    <row r="115" spans="2:14" x14ac:dyDescent="0.25">
      <c r="B115" s="5"/>
      <c r="C115" s="71"/>
      <c r="D115" s="71"/>
      <c r="E115" s="71"/>
      <c r="F115" s="71"/>
      <c r="G115" s="71"/>
      <c r="H115" s="71"/>
      <c r="I115" s="71"/>
      <c r="J115" s="71"/>
      <c r="K115" s="71"/>
      <c r="L115" s="71"/>
      <c r="M115" s="5"/>
      <c r="N115" s="5"/>
    </row>
    <row r="116" spans="2:14" x14ac:dyDescent="0.25">
      <c r="B116" s="5"/>
      <c r="C116" s="21" t="s">
        <v>108</v>
      </c>
      <c r="D116" s="27"/>
      <c r="E116" s="27"/>
      <c r="F116" s="27"/>
      <c r="G116" s="27"/>
      <c r="H116" s="27"/>
      <c r="I116" s="27"/>
      <c r="J116" s="27"/>
      <c r="K116" s="27"/>
      <c r="L116" s="27"/>
      <c r="M116" s="5"/>
      <c r="N116" s="5"/>
    </row>
    <row r="117" spans="2:14" ht="46.5" customHeight="1" x14ac:dyDescent="0.25">
      <c r="B117" s="5"/>
      <c r="C117" s="77">
        <v>1</v>
      </c>
      <c r="D117" s="114" t="s">
        <v>109</v>
      </c>
      <c r="E117" s="115"/>
      <c r="F117" s="115"/>
      <c r="G117" s="115"/>
      <c r="H117" s="115"/>
      <c r="I117" s="115"/>
      <c r="J117" s="115"/>
      <c r="K117" s="115"/>
      <c r="L117" s="116"/>
      <c r="M117" s="8"/>
      <c r="N117" s="5"/>
    </row>
    <row r="118" spans="2:14" x14ac:dyDescent="0.25">
      <c r="B118" s="5"/>
      <c r="C118" s="92"/>
      <c r="D118" s="98"/>
      <c r="E118" s="98"/>
      <c r="F118" s="98"/>
      <c r="G118" s="98"/>
      <c r="H118" s="98"/>
      <c r="I118" s="98"/>
      <c r="J118" s="98"/>
      <c r="K118" s="98"/>
      <c r="L118" s="98"/>
      <c r="M118" s="5"/>
      <c r="N118" s="5"/>
    </row>
    <row r="119" spans="2:14" x14ac:dyDescent="0.25">
      <c r="B119" s="5"/>
      <c r="C119" s="21" t="s">
        <v>140</v>
      </c>
      <c r="D119" s="27"/>
      <c r="E119" s="27"/>
      <c r="F119" s="27"/>
      <c r="G119" s="27"/>
      <c r="H119" s="27"/>
      <c r="I119" s="27"/>
      <c r="J119" s="27"/>
      <c r="K119" s="27"/>
      <c r="L119" s="27"/>
      <c r="M119" s="5"/>
      <c r="N119" s="5"/>
    </row>
    <row r="120" spans="2:14" s="99" customFormat="1" x14ac:dyDescent="0.25">
      <c r="B120" s="8"/>
      <c r="C120" s="77" t="s">
        <v>139</v>
      </c>
      <c r="D120" s="114" t="s">
        <v>183</v>
      </c>
      <c r="E120" s="115"/>
      <c r="F120" s="115"/>
      <c r="G120" s="115"/>
      <c r="H120" s="115"/>
      <c r="I120" s="115"/>
      <c r="J120" s="115"/>
      <c r="K120" s="115"/>
      <c r="L120" s="116"/>
      <c r="M120" s="8"/>
      <c r="N120" s="8"/>
    </row>
    <row r="121" spans="2:14" x14ac:dyDescent="0.25">
      <c r="B121" s="5"/>
      <c r="C121" s="5"/>
      <c r="D121" s="5"/>
      <c r="E121" s="5"/>
      <c r="F121" s="5"/>
      <c r="G121" s="5"/>
      <c r="H121" s="5"/>
      <c r="I121" s="5"/>
      <c r="J121" s="5"/>
      <c r="K121" s="5"/>
      <c r="L121" s="5"/>
      <c r="M121" s="5"/>
      <c r="N121" s="5"/>
    </row>
    <row r="122" spans="2:14" x14ac:dyDescent="0.25">
      <c r="B122" s="5"/>
      <c r="C122" s="27" t="s">
        <v>82</v>
      </c>
      <c r="D122" s="35">
        <v>2025</v>
      </c>
      <c r="E122" s="35">
        <v>2026</v>
      </c>
      <c r="F122" s="35">
        <v>2027</v>
      </c>
      <c r="G122" s="35">
        <v>2028</v>
      </c>
      <c r="H122" s="35">
        <v>2029</v>
      </c>
      <c r="I122" s="35" t="s">
        <v>195</v>
      </c>
      <c r="J122" s="35" t="s">
        <v>196</v>
      </c>
      <c r="K122" s="35" t="s">
        <v>197</v>
      </c>
      <c r="L122" s="35" t="s">
        <v>36</v>
      </c>
      <c r="M122" s="5"/>
      <c r="N122" s="5"/>
    </row>
    <row r="123" spans="2:14" x14ac:dyDescent="0.25">
      <c r="B123" s="5"/>
      <c r="C123" s="11" t="s">
        <v>19</v>
      </c>
      <c r="D123" s="22">
        <v>33570.593558339999</v>
      </c>
      <c r="E123" s="22">
        <v>45045.95</v>
      </c>
      <c r="F123" s="22">
        <v>35550</v>
      </c>
      <c r="G123" s="22">
        <v>44029</v>
      </c>
      <c r="H123" s="22">
        <v>45521.500000000029</v>
      </c>
      <c r="I123" s="22">
        <v>34132.199999999997</v>
      </c>
      <c r="J123" s="22">
        <v>0</v>
      </c>
      <c r="K123" s="22">
        <v>0</v>
      </c>
      <c r="L123" s="29">
        <f>SUM(D123:K123)</f>
        <v>237849.24355834001</v>
      </c>
      <c r="M123" s="5"/>
      <c r="N123" s="5"/>
    </row>
    <row r="124" spans="2:14" x14ac:dyDescent="0.25">
      <c r="B124" s="5"/>
      <c r="C124" s="11" t="s">
        <v>65</v>
      </c>
      <c r="D124" s="36">
        <f>IF($L$123=0,,(D123/$L$123))</f>
        <v>0.14114231794941889</v>
      </c>
      <c r="E124" s="36">
        <f t="shared" ref="E124:K124" si="8">IF($L$123=0,,(E123/$L$123))</f>
        <v>0.18938866202007096</v>
      </c>
      <c r="F124" s="36">
        <f t="shared" si="8"/>
        <v>0.14946442321259787</v>
      </c>
      <c r="G124" s="36">
        <f t="shared" si="8"/>
        <v>0.18511305456054772</v>
      </c>
      <c r="H124" s="36">
        <f t="shared" si="8"/>
        <v>0.19138803772917801</v>
      </c>
      <c r="I124" s="36">
        <f t="shared" si="8"/>
        <v>0.14350350452818658</v>
      </c>
      <c r="J124" s="36">
        <f t="shared" si="8"/>
        <v>0</v>
      </c>
      <c r="K124" s="36">
        <f t="shared" si="8"/>
        <v>0</v>
      </c>
      <c r="L124" s="43">
        <f>IF($L$123=0,,(L123/$L$123))</f>
        <v>1</v>
      </c>
      <c r="M124" s="5"/>
      <c r="N124" s="5"/>
    </row>
    <row r="125" spans="2:14" x14ac:dyDescent="0.25">
      <c r="B125" s="5"/>
      <c r="C125" s="5"/>
      <c r="D125" s="5"/>
      <c r="E125" s="5"/>
      <c r="F125" s="5"/>
      <c r="G125" s="5"/>
      <c r="H125" s="5"/>
      <c r="I125" s="5"/>
      <c r="J125" s="5"/>
      <c r="K125" s="5"/>
      <c r="L125" s="5"/>
      <c r="M125" s="5"/>
      <c r="N125" s="5"/>
    </row>
    <row r="126" spans="2:14" x14ac:dyDescent="0.25">
      <c r="B126" s="5"/>
      <c r="C126" s="5"/>
      <c r="D126" s="5"/>
      <c r="E126" s="5"/>
      <c r="F126" s="5"/>
      <c r="G126" s="5"/>
      <c r="H126" s="5"/>
      <c r="I126" s="5"/>
      <c r="J126" s="5"/>
      <c r="K126" s="5"/>
      <c r="L126" s="5"/>
      <c r="M126" s="5"/>
      <c r="N126" s="5"/>
    </row>
    <row r="127" spans="2:14" ht="18.75" x14ac:dyDescent="0.3">
      <c r="B127" s="5"/>
      <c r="C127" s="40" t="s">
        <v>77</v>
      </c>
      <c r="D127" s="2"/>
      <c r="E127" s="2"/>
      <c r="F127" s="2"/>
      <c r="G127" s="2"/>
      <c r="H127" s="2"/>
      <c r="I127" s="2"/>
      <c r="J127" s="2"/>
      <c r="K127" s="2"/>
      <c r="L127" s="2"/>
      <c r="M127" s="5"/>
      <c r="N127" s="5"/>
    </row>
    <row r="128" spans="2:14" x14ac:dyDescent="0.25">
      <c r="B128" s="5"/>
      <c r="C128" s="5"/>
      <c r="D128" s="46"/>
      <c r="E128" s="5"/>
      <c r="F128" s="5"/>
      <c r="G128" s="5"/>
      <c r="H128" s="5"/>
      <c r="I128" s="5"/>
      <c r="J128" s="5"/>
      <c r="K128" s="5"/>
      <c r="L128" s="5"/>
      <c r="M128" s="5"/>
      <c r="N128" s="5"/>
    </row>
    <row r="129" spans="2:14" ht="30" x14ac:dyDescent="0.25">
      <c r="B129" s="5"/>
      <c r="C129" s="62" t="s">
        <v>74</v>
      </c>
      <c r="D129" s="63" t="s">
        <v>68</v>
      </c>
      <c r="E129" s="28" t="s">
        <v>69</v>
      </c>
      <c r="F129" s="5"/>
      <c r="G129" s="5"/>
      <c r="H129" s="5"/>
      <c r="I129" s="5"/>
      <c r="J129" s="5"/>
      <c r="K129" s="5"/>
      <c r="L129" s="5"/>
      <c r="M129" s="5"/>
      <c r="N129" s="5"/>
    </row>
    <row r="130" spans="2:14" x14ac:dyDescent="0.25">
      <c r="B130" s="5"/>
      <c r="C130" s="50" t="s">
        <v>70</v>
      </c>
      <c r="D130" s="64">
        <f>D20</f>
        <v>319392.28104029997</v>
      </c>
      <c r="E130" s="106">
        <v>200476.89355834003</v>
      </c>
      <c r="F130" s="5"/>
      <c r="G130" s="5"/>
      <c r="H130" s="5"/>
      <c r="I130" s="5"/>
      <c r="J130" s="5"/>
      <c r="K130" s="5"/>
      <c r="L130" s="5"/>
      <c r="M130" s="5"/>
      <c r="N130" s="5"/>
    </row>
    <row r="131" spans="2:14" x14ac:dyDescent="0.25">
      <c r="B131" s="5"/>
      <c r="C131" s="50" t="s">
        <v>71</v>
      </c>
      <c r="D131" s="64"/>
      <c r="E131" s="106">
        <v>31989.25</v>
      </c>
      <c r="F131" s="5"/>
      <c r="G131" s="5"/>
      <c r="H131" s="5"/>
      <c r="I131" s="5"/>
      <c r="J131" s="5"/>
      <c r="K131" s="5"/>
      <c r="L131" s="5"/>
      <c r="M131" s="5"/>
      <c r="N131" s="5"/>
    </row>
    <row r="132" spans="2:14" x14ac:dyDescent="0.25">
      <c r="B132" s="5"/>
      <c r="C132" s="50" t="s">
        <v>72</v>
      </c>
      <c r="D132" s="65"/>
      <c r="E132" s="107"/>
      <c r="F132" s="5"/>
      <c r="G132" s="5"/>
      <c r="H132" s="5"/>
      <c r="I132" s="5"/>
      <c r="J132" s="5"/>
      <c r="K132" s="5"/>
      <c r="L132" s="5"/>
      <c r="M132" s="5"/>
      <c r="N132" s="5"/>
    </row>
    <row r="133" spans="2:14" x14ac:dyDescent="0.25">
      <c r="B133" s="5"/>
      <c r="C133" s="48" t="s">
        <v>24</v>
      </c>
      <c r="D133" s="108"/>
      <c r="E133" s="109">
        <v>5383.1</v>
      </c>
      <c r="F133" s="5"/>
      <c r="G133" s="5"/>
      <c r="H133" s="5"/>
      <c r="I133" s="5"/>
      <c r="J133" s="5"/>
      <c r="K133" s="5"/>
      <c r="L133" s="5"/>
      <c r="M133" s="5"/>
      <c r="N133" s="5"/>
    </row>
    <row r="134" spans="2:14" x14ac:dyDescent="0.25">
      <c r="B134" s="5"/>
      <c r="C134" s="49" t="s">
        <v>36</v>
      </c>
      <c r="D134" s="111">
        <f>SUM(D130:D133)</f>
        <v>319392.28104029997</v>
      </c>
      <c r="E134" s="112">
        <f t="shared" ref="E134" si="9">SUM(E130:E133)</f>
        <v>237849.24355834004</v>
      </c>
      <c r="F134" s="5"/>
      <c r="G134" s="5"/>
      <c r="H134" s="5"/>
      <c r="I134" s="5"/>
      <c r="J134" s="5"/>
      <c r="K134" s="5"/>
      <c r="L134" s="5"/>
      <c r="M134" s="5"/>
      <c r="N134" s="5"/>
    </row>
    <row r="135" spans="2:14" x14ac:dyDescent="0.25">
      <c r="B135" s="5"/>
      <c r="C135" s="5"/>
      <c r="D135" s="46"/>
      <c r="E135" s="5"/>
      <c r="F135" s="5"/>
      <c r="G135" s="5"/>
      <c r="H135" s="5"/>
      <c r="I135" s="5"/>
      <c r="J135" s="5"/>
      <c r="K135" s="5"/>
      <c r="L135" s="5"/>
      <c r="M135" s="5"/>
      <c r="N135" s="5"/>
    </row>
    <row r="136" spans="2:14" x14ac:dyDescent="0.25">
      <c r="B136" s="5"/>
      <c r="C136" s="5"/>
      <c r="D136" s="46"/>
      <c r="E136" s="5"/>
      <c r="F136" s="5"/>
      <c r="G136" s="5"/>
      <c r="H136" s="5"/>
      <c r="I136" s="5"/>
      <c r="J136" s="5"/>
      <c r="K136" s="5"/>
      <c r="L136" s="5"/>
      <c r="M136" s="5"/>
      <c r="N136" s="5"/>
    </row>
    <row r="137" spans="2:14" x14ac:dyDescent="0.25">
      <c r="B137" s="5"/>
      <c r="C137" s="5"/>
      <c r="D137" s="46"/>
      <c r="E137" s="5"/>
      <c r="F137" s="5"/>
      <c r="G137" s="5"/>
      <c r="H137" s="5"/>
      <c r="I137" s="5"/>
      <c r="J137" s="5"/>
      <c r="K137" s="5"/>
      <c r="L137" s="5"/>
      <c r="M137" s="5"/>
      <c r="N137" s="5"/>
    </row>
    <row r="138" spans="2:14" x14ac:dyDescent="0.25">
      <c r="B138" s="5"/>
      <c r="C138" s="5"/>
      <c r="D138" s="46"/>
      <c r="E138" s="5"/>
      <c r="F138" s="5"/>
      <c r="G138" s="5"/>
      <c r="H138" s="5"/>
      <c r="I138" s="5"/>
      <c r="J138" s="5"/>
      <c r="K138" s="5"/>
      <c r="L138" s="5"/>
      <c r="M138" s="5"/>
      <c r="N138" s="5"/>
    </row>
    <row r="139" spans="2:14" x14ac:dyDescent="0.25">
      <c r="B139" s="5"/>
      <c r="C139" s="5"/>
      <c r="D139" s="46"/>
      <c r="E139" s="5"/>
      <c r="F139" s="5"/>
      <c r="G139" s="5"/>
      <c r="H139" s="5"/>
      <c r="I139" s="5"/>
      <c r="J139" s="5"/>
      <c r="K139" s="5"/>
      <c r="L139" s="5"/>
      <c r="M139" s="5"/>
      <c r="N139" s="5"/>
    </row>
    <row r="140" spans="2:14" x14ac:dyDescent="0.25">
      <c r="B140" s="5"/>
      <c r="C140" s="5"/>
      <c r="D140" s="46"/>
      <c r="E140" s="5"/>
      <c r="F140" s="5"/>
      <c r="G140" s="5"/>
      <c r="H140" s="5"/>
      <c r="I140" s="5"/>
      <c r="J140" s="5"/>
      <c r="K140" s="5"/>
      <c r="L140" s="5"/>
      <c r="M140" s="5"/>
      <c r="N140" s="5"/>
    </row>
    <row r="141" spans="2:14" x14ac:dyDescent="0.25">
      <c r="B141" s="5"/>
      <c r="C141" s="5"/>
      <c r="D141" s="46"/>
      <c r="E141" s="5"/>
      <c r="F141" s="5"/>
      <c r="G141" s="5"/>
      <c r="H141" s="5"/>
      <c r="I141" s="5"/>
      <c r="J141" s="5"/>
      <c r="K141" s="5"/>
      <c r="L141" s="5"/>
      <c r="M141" s="5"/>
      <c r="N141" s="5"/>
    </row>
    <row r="142" spans="2:14" x14ac:dyDescent="0.25">
      <c r="B142" s="5"/>
      <c r="C142" s="5"/>
      <c r="D142" s="46"/>
      <c r="E142" s="5"/>
      <c r="F142" s="5"/>
      <c r="G142" s="5"/>
      <c r="H142" s="5"/>
      <c r="I142" s="5"/>
      <c r="J142" s="5"/>
      <c r="K142" s="5"/>
      <c r="L142" s="5"/>
      <c r="M142" s="5"/>
      <c r="N142" s="5"/>
    </row>
    <row r="143" spans="2:14" x14ac:dyDescent="0.25">
      <c r="B143" s="5"/>
      <c r="C143" s="5"/>
      <c r="D143" s="46"/>
      <c r="E143" s="5"/>
      <c r="F143" s="5"/>
      <c r="G143" s="5"/>
      <c r="H143" s="5"/>
      <c r="I143" s="5"/>
      <c r="J143" s="5"/>
      <c r="K143" s="5"/>
      <c r="L143" s="5"/>
      <c r="M143" s="5"/>
      <c r="N143" s="5"/>
    </row>
    <row r="144" spans="2:14" ht="30" x14ac:dyDescent="0.25">
      <c r="B144" s="5"/>
      <c r="C144" s="62" t="s">
        <v>75</v>
      </c>
      <c r="D144" s="63" t="s">
        <v>68</v>
      </c>
      <c r="E144" s="28" t="s">
        <v>69</v>
      </c>
      <c r="F144" s="5"/>
      <c r="G144" s="5"/>
      <c r="H144" s="5"/>
      <c r="I144" s="5"/>
      <c r="J144" s="5"/>
      <c r="K144" s="5"/>
      <c r="L144" s="5"/>
      <c r="M144" s="5"/>
      <c r="N144" s="5"/>
    </row>
    <row r="145" spans="2:14" x14ac:dyDescent="0.25">
      <c r="B145" s="5"/>
      <c r="C145" s="50" t="s">
        <v>28</v>
      </c>
      <c r="D145" s="64">
        <f>D34</f>
        <v>253213.43803724999</v>
      </c>
      <c r="E145" s="106">
        <v>9500</v>
      </c>
      <c r="F145" s="5"/>
      <c r="G145" s="5"/>
      <c r="H145" s="5"/>
      <c r="I145" s="5"/>
      <c r="J145" s="5"/>
      <c r="K145" s="5"/>
      <c r="L145" s="5"/>
      <c r="M145" s="5"/>
      <c r="N145" s="5"/>
    </row>
    <row r="146" spans="2:14" x14ac:dyDescent="0.25">
      <c r="B146" s="5"/>
      <c r="C146" s="50" t="s">
        <v>9</v>
      </c>
      <c r="D146" s="64">
        <f>D35+D18</f>
        <v>66178.843003050046</v>
      </c>
      <c r="E146" s="106">
        <v>228349.24355834004</v>
      </c>
      <c r="F146" s="5"/>
      <c r="G146" s="5"/>
      <c r="H146" s="5"/>
      <c r="I146" s="5"/>
      <c r="J146" s="5"/>
      <c r="K146" s="5"/>
      <c r="L146" s="5"/>
      <c r="M146" s="5"/>
      <c r="N146" s="5"/>
    </row>
    <row r="147" spans="2:14" x14ac:dyDescent="0.25">
      <c r="B147" s="5"/>
      <c r="C147" s="51" t="s">
        <v>73</v>
      </c>
      <c r="D147" s="67"/>
      <c r="E147" s="110"/>
      <c r="F147" s="5"/>
      <c r="G147" s="5"/>
      <c r="H147" s="5"/>
      <c r="I147" s="5"/>
      <c r="J147" s="5"/>
      <c r="K147" s="5"/>
      <c r="L147" s="5"/>
      <c r="M147" s="5"/>
      <c r="N147" s="5"/>
    </row>
    <row r="148" spans="2:14" x14ac:dyDescent="0.25">
      <c r="B148" s="5"/>
      <c r="C148" s="66" t="s">
        <v>36</v>
      </c>
      <c r="D148" s="111">
        <f t="shared" ref="D148:E148" si="10">SUM(D145:D147)</f>
        <v>319392.28104030003</v>
      </c>
      <c r="E148" s="112">
        <f t="shared" si="10"/>
        <v>237849.24355834004</v>
      </c>
      <c r="F148" s="5"/>
      <c r="G148" s="5"/>
      <c r="H148" s="5"/>
      <c r="I148" s="5"/>
      <c r="J148" s="5"/>
      <c r="K148" s="5"/>
      <c r="L148" s="5"/>
      <c r="M148" s="5"/>
      <c r="N148" s="5"/>
    </row>
    <row r="149" spans="2:14" x14ac:dyDescent="0.25">
      <c r="B149" s="5"/>
      <c r="C149" s="5"/>
      <c r="D149" s="5"/>
      <c r="E149" s="5"/>
      <c r="F149" s="5"/>
      <c r="G149" s="5"/>
      <c r="H149" s="5"/>
      <c r="I149" s="5"/>
      <c r="J149" s="5"/>
      <c r="K149" s="5"/>
      <c r="L149" s="5"/>
      <c r="M149" s="5"/>
      <c r="N149" s="5"/>
    </row>
    <row r="150" spans="2:14" x14ac:dyDescent="0.25">
      <c r="B150" s="5"/>
      <c r="C150" s="5"/>
      <c r="D150" s="5"/>
      <c r="E150" s="5"/>
      <c r="F150" s="5"/>
      <c r="G150" s="5"/>
      <c r="H150" s="5"/>
      <c r="I150" s="5"/>
      <c r="J150" s="5"/>
      <c r="K150" s="5"/>
      <c r="L150" s="5"/>
      <c r="M150" s="5"/>
      <c r="N150" s="5"/>
    </row>
    <row r="151" spans="2:14" x14ac:dyDescent="0.25">
      <c r="B151" s="5"/>
      <c r="C151" s="5"/>
      <c r="D151" s="5"/>
      <c r="E151" s="5"/>
      <c r="F151" s="5"/>
      <c r="G151" s="5"/>
      <c r="H151" s="5"/>
      <c r="I151" s="5"/>
      <c r="J151" s="5"/>
      <c r="K151" s="5"/>
      <c r="L151" s="5"/>
      <c r="M151" s="5"/>
      <c r="N151" s="5"/>
    </row>
    <row r="152" spans="2:14" x14ac:dyDescent="0.25">
      <c r="B152" s="5"/>
      <c r="C152" s="5"/>
      <c r="D152" s="5"/>
      <c r="E152" s="5"/>
      <c r="F152" s="5"/>
      <c r="G152" s="5"/>
      <c r="H152" s="5"/>
      <c r="I152" s="5"/>
      <c r="J152" s="5"/>
      <c r="K152" s="5"/>
      <c r="L152" s="5"/>
      <c r="M152" s="5"/>
      <c r="N152" s="5"/>
    </row>
    <row r="153" spans="2:14" x14ac:dyDescent="0.25">
      <c r="B153" s="5"/>
      <c r="C153" s="5"/>
      <c r="D153" s="5"/>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sheetData>
  <mergeCells count="3">
    <mergeCell ref="D117:L117"/>
    <mergeCell ref="I5:L6"/>
    <mergeCell ref="D120:L120"/>
  </mergeCells>
  <pageMargins left="0" right="0" top="0.74803149606299213" bottom="0.74803149606299213" header="0.31496062992125984" footer="0.31496062992125984"/>
  <pageSetup paperSize="9" scale="65" orientation="portrait" r:id="rId1"/>
  <headerFooter>
    <oddFooter>&amp;C&amp;1#&amp;"Calibri"&amp;8&amp;K000000Informationsklass: Privat</oddFooter>
  </headerFooter>
  <rowBreaks count="3" manualBreakCount="3">
    <brk id="13" max="16383" man="1"/>
    <brk id="66" min="2" max="12" man="1"/>
    <brk id="126"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5" activePane="bottomLeft" state="frozen"/>
      <selection pane="bottomLeft"/>
    </sheetView>
  </sheetViews>
  <sheetFormatPr defaultRowHeight="15" x14ac:dyDescent="0.25"/>
  <cols>
    <col min="1" max="1" width="27.7109375" customWidth="1"/>
    <col min="2" max="2" width="95.42578125" style="52" customWidth="1"/>
    <col min="10" max="10" width="22.28515625" bestFit="1" customWidth="1"/>
    <col min="11" max="11" width="131.7109375" customWidth="1"/>
  </cols>
  <sheetData>
    <row r="6" spans="1:11" ht="18" x14ac:dyDescent="0.25">
      <c r="A6" s="53" t="s">
        <v>86</v>
      </c>
      <c r="B6" s="54"/>
    </row>
    <row r="7" spans="1:11" x14ac:dyDescent="0.25">
      <c r="A7" s="55" t="s">
        <v>87</v>
      </c>
      <c r="B7" s="55" t="s">
        <v>88</v>
      </c>
    </row>
    <row r="8" spans="1:11" ht="15.75" x14ac:dyDescent="0.25">
      <c r="A8" s="79" t="s">
        <v>25</v>
      </c>
      <c r="B8" s="88" t="s">
        <v>123</v>
      </c>
    </row>
    <row r="9" spans="1:11" ht="31.5" x14ac:dyDescent="0.25">
      <c r="A9" s="79" t="s">
        <v>20</v>
      </c>
      <c r="B9" s="88" t="s">
        <v>89</v>
      </c>
      <c r="J9" s="56"/>
      <c r="K9" s="57"/>
    </row>
    <row r="10" spans="1:11" ht="47.25" x14ac:dyDescent="0.25">
      <c r="A10" s="79" t="s">
        <v>80</v>
      </c>
      <c r="B10" s="88" t="s">
        <v>129</v>
      </c>
      <c r="J10" s="56"/>
      <c r="K10" s="57"/>
    </row>
    <row r="11" spans="1:11" x14ac:dyDescent="0.25">
      <c r="A11" s="69"/>
      <c r="B11" s="89"/>
    </row>
    <row r="12" spans="1:11" ht="30" x14ac:dyDescent="0.25">
      <c r="A12" s="82" t="s">
        <v>106</v>
      </c>
      <c r="B12" s="89" t="s">
        <v>124</v>
      </c>
    </row>
    <row r="13" spans="1:11" ht="15.75" x14ac:dyDescent="0.25">
      <c r="A13" s="119" t="s">
        <v>79</v>
      </c>
      <c r="B13" s="88" t="s">
        <v>122</v>
      </c>
    </row>
    <row r="14" spans="1:11" x14ac:dyDescent="0.25">
      <c r="A14" s="119"/>
      <c r="B14" s="90" t="s">
        <v>121</v>
      </c>
      <c r="E14" s="78"/>
    </row>
    <row r="15" spans="1:11" ht="31.5" x14ac:dyDescent="0.25">
      <c r="A15" s="79" t="s">
        <v>90</v>
      </c>
      <c r="B15" s="91" t="s">
        <v>130</v>
      </c>
    </row>
    <row r="16" spans="1:11" ht="15.75" x14ac:dyDescent="0.25">
      <c r="A16" s="83" t="s">
        <v>82</v>
      </c>
      <c r="B16" s="88" t="s">
        <v>91</v>
      </c>
    </row>
    <row r="17" spans="1:5" ht="31.5" x14ac:dyDescent="0.25">
      <c r="A17" s="83" t="s">
        <v>92</v>
      </c>
      <c r="B17" s="88" t="s">
        <v>93</v>
      </c>
    </row>
    <row r="18" spans="1:5" ht="78.75" x14ac:dyDescent="0.25">
      <c r="A18" s="79" t="s">
        <v>0</v>
      </c>
      <c r="B18" s="88" t="s">
        <v>94</v>
      </c>
    </row>
    <row r="19" spans="1:5" ht="15.75" x14ac:dyDescent="0.25">
      <c r="A19" s="79" t="s">
        <v>95</v>
      </c>
      <c r="B19" s="88" t="s">
        <v>96</v>
      </c>
    </row>
    <row r="20" spans="1:5" ht="31.5" x14ac:dyDescent="0.25">
      <c r="A20" s="79" t="s">
        <v>85</v>
      </c>
      <c r="B20" s="81" t="s">
        <v>115</v>
      </c>
    </row>
    <row r="21" spans="1:5" ht="30" x14ac:dyDescent="0.25">
      <c r="A21" s="79" t="s">
        <v>78</v>
      </c>
      <c r="B21" s="84" t="s">
        <v>116</v>
      </c>
    </row>
    <row r="22" spans="1:5" ht="15.75" x14ac:dyDescent="0.25">
      <c r="A22" s="79" t="s">
        <v>97</v>
      </c>
      <c r="B22" s="81" t="s">
        <v>98</v>
      </c>
      <c r="E22" s="61"/>
    </row>
    <row r="23" spans="1:5" x14ac:dyDescent="0.25">
      <c r="A23" s="69"/>
      <c r="B23" s="70"/>
    </row>
    <row r="24" spans="1:5" ht="18" x14ac:dyDescent="0.25">
      <c r="A24" s="85" t="s">
        <v>99</v>
      </c>
      <c r="B24" s="70"/>
    </row>
    <row r="25" spans="1:5" x14ac:dyDescent="0.25">
      <c r="A25" s="86" t="s">
        <v>87</v>
      </c>
      <c r="B25" s="86" t="s">
        <v>88</v>
      </c>
    </row>
    <row r="26" spans="1:5" ht="15.75" x14ac:dyDescent="0.25">
      <c r="A26" s="87" t="s">
        <v>44</v>
      </c>
      <c r="B26" s="80" t="s">
        <v>100</v>
      </c>
    </row>
    <row r="27" spans="1:5" ht="15.75" x14ac:dyDescent="0.25">
      <c r="A27" s="87" t="s">
        <v>120</v>
      </c>
      <c r="B27" s="80" t="s">
        <v>101</v>
      </c>
    </row>
    <row r="28" spans="1:5" ht="31.5" x14ac:dyDescent="0.25">
      <c r="A28" s="87" t="s">
        <v>119</v>
      </c>
      <c r="B28" s="80" t="s">
        <v>102</v>
      </c>
    </row>
    <row r="29" spans="1:5" ht="31.5" x14ac:dyDescent="0.25">
      <c r="A29" s="87" t="s">
        <v>20</v>
      </c>
      <c r="B29" s="80" t="s">
        <v>103</v>
      </c>
    </row>
    <row r="30" spans="1:5" ht="15.75" x14ac:dyDescent="0.25">
      <c r="A30" s="87" t="s">
        <v>84</v>
      </c>
      <c r="B30" s="80" t="s">
        <v>104</v>
      </c>
    </row>
    <row r="31" spans="1:5" ht="31.5" x14ac:dyDescent="0.25">
      <c r="A31" s="83" t="s">
        <v>82</v>
      </c>
      <c r="B31" s="80" t="s">
        <v>105</v>
      </c>
    </row>
    <row r="32" spans="1:5" x14ac:dyDescent="0.25">
      <c r="A32" s="68"/>
      <c r="B32"/>
    </row>
    <row r="33" spans="1:2" ht="15.75" x14ac:dyDescent="0.25">
      <c r="A33" s="60"/>
      <c r="B33" s="59"/>
    </row>
    <row r="34" spans="1:2" ht="15.75" x14ac:dyDescent="0.25">
      <c r="A34" s="56"/>
      <c r="B34" s="57"/>
    </row>
    <row r="35" spans="1:2" x14ac:dyDescent="0.25">
      <c r="A35" s="58"/>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headerFooter>
    <oddFooter>&amp;C&amp;1#&amp;"Calibri"&amp;8&amp;K000000Informationsklass: Privat</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Christian Connysson</cp:lastModifiedBy>
  <cp:lastPrinted>2022-11-16T08:36:36Z</cp:lastPrinted>
  <dcterms:created xsi:type="dcterms:W3CDTF">2012-02-01T12:08:15Z</dcterms:created>
  <dcterms:modified xsi:type="dcterms:W3CDTF">2025-01-15T09:07:35Z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MSIP_Label_18a2199f-8e61-4f5c-a479-edf3283e170d_Enabled">
    <vt:lpwstr>true</vt:lpwstr>
  </property>
  <property fmtid="{D5CDD505-2E9C-101B-9397-08002B2CF9AE}" pid="4" name="MSIP_Label_18a2199f-8e61-4f5c-a479-edf3283e170d_SetDate">
    <vt:lpwstr>2024-07-06T19:30:17Z</vt:lpwstr>
  </property>
  <property fmtid="{D5CDD505-2E9C-101B-9397-08002B2CF9AE}" pid="5" name="MSIP_Label_18a2199f-8e61-4f5c-a479-edf3283e170d_Method">
    <vt:lpwstr>Privileged</vt:lpwstr>
  </property>
  <property fmtid="{D5CDD505-2E9C-101B-9397-08002B2CF9AE}" pid="6" name="MSIP_Label_18a2199f-8e61-4f5c-a479-edf3283e170d_Name">
    <vt:lpwstr>Privat</vt:lpwstr>
  </property>
  <property fmtid="{D5CDD505-2E9C-101B-9397-08002B2CF9AE}" pid="7" name="MSIP_Label_18a2199f-8e61-4f5c-a479-edf3283e170d_SiteId">
    <vt:lpwstr>1e4e7cc6-7b26-46be-915e-cd1c8633e92f</vt:lpwstr>
  </property>
  <property fmtid="{D5CDD505-2E9C-101B-9397-08002B2CF9AE}" pid="8" name="MSIP_Label_18a2199f-8e61-4f5c-a479-edf3283e170d_ActionId">
    <vt:lpwstr>954b344d-5496-45cd-8851-8b92f346abba</vt:lpwstr>
  </property>
  <property fmtid="{D5CDD505-2E9C-101B-9397-08002B2CF9AE}" pid="9" name="MSIP_Label_18a2199f-8e61-4f5c-a479-edf3283e170d_ContentBits">
    <vt:lpwstr>2</vt:lpwstr>
  </property>
</Properties>
</file>