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E122" i="6" l="1"/>
  <c r="E121" i="6"/>
  <c r="D122" i="6"/>
  <c r="D121" i="6"/>
  <c r="E124" i="6" l="1"/>
  <c r="D124" i="6"/>
  <c r="E108" i="6"/>
  <c r="H58" i="6"/>
  <c r="D30" i="6"/>
  <c r="E30" i="6" s="1"/>
  <c r="M45" i="6"/>
  <c r="L93" i="6"/>
  <c r="J94" i="6" s="1"/>
  <c r="D99" i="6"/>
  <c r="E97" i="6" s="1"/>
  <c r="I53" i="6"/>
  <c r="I54" i="6" s="1"/>
  <c r="M41" i="6"/>
  <c r="K42" i="6" s="1"/>
  <c r="K36" i="6"/>
  <c r="L34" i="6" s="1"/>
  <c r="D36" i="6"/>
  <c r="E36" i="6" s="1"/>
  <c r="K31" i="6"/>
  <c r="L30" i="6" s="1"/>
  <c r="D20" i="6"/>
  <c r="D104" i="6" s="1"/>
  <c r="D108" i="6" s="1"/>
  <c r="E23" i="6" l="1"/>
  <c r="E27" i="6"/>
  <c r="E24" i="6"/>
  <c r="L94" i="6"/>
  <c r="D94" i="6"/>
  <c r="D59" i="6"/>
  <c r="K94" i="6"/>
  <c r="E94" i="6"/>
  <c r="J46" i="6"/>
  <c r="E29" i="6"/>
  <c r="L27" i="6"/>
  <c r="I94" i="6"/>
  <c r="G46" i="6"/>
  <c r="E25" i="6"/>
  <c r="G94" i="6"/>
  <c r="H59" i="6"/>
  <c r="L23" i="6"/>
  <c r="F54" i="6"/>
  <c r="F46" i="6"/>
  <c r="G59" i="6"/>
  <c r="L31" i="6"/>
  <c r="H94" i="6"/>
  <c r="K46" i="6"/>
  <c r="E26" i="6"/>
  <c r="F59" i="6"/>
  <c r="E59" i="6"/>
  <c r="E28" i="6"/>
  <c r="D54" i="6"/>
  <c r="H54" i="6"/>
  <c r="L25" i="6"/>
  <c r="L29" i="6"/>
  <c r="E35" i="6"/>
  <c r="L36" i="6"/>
  <c r="E99" i="6"/>
  <c r="G54" i="6"/>
  <c r="L24" i="6"/>
  <c r="L28" i="6"/>
  <c r="E34" i="6"/>
  <c r="L35" i="6"/>
  <c r="F94" i="6"/>
  <c r="E98"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<sst xmlns="http://schemas.openxmlformats.org/spreadsheetml/2006/main" count="246" uniqueCount="163">
  <si>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</si>
  <si>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</si>
  <si>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</si>
  <si>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</si>
  <si>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</si>
  <si>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</si>
  <si>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</si>
  <si>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</si>
  <si>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</si>
  <si>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</si>
  <si>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</si>
  <si>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</si>
  <si>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</si>
  <si>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</si>
  <si>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</si>
  <si>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</si>
  <si>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</si>
  <si>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</si>
  <si>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</si>
  <si>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</si>
  <si>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</si>
  <si>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</si>
  <si>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</si>
  <si>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</si>
  <si>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</si>
  <si>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</si>
  <si>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</si>
  <si>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</si>
  <si>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</si>
  <si>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</si>
  <si>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</si>
  <si>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</si>
  <si>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</si>
  <si>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</si>
  <si>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</si>
  <si>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</si>
  <si>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</si>
  <si>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</si>
  <si>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</si>
  <si>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</si>
  <si>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</si>
  <si>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</si>
  <si>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</si>
  <si>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</si>
  <si>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</si>
  <si>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</si>
  <si>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</si>
  <si>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</si>
  <si>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</si>
  <si>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</si>
  <si>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</si>
  <si>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</si>
  <si>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</si>
  <si>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</si>
  <si>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</si>
  <si>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</si>
  <si>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</si>
  <si>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</si>
  <si>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</si>
  <si>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</si>
  <si>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</si>
  <si>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</si>
  <si>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</si>
  <si>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</si>
  <si>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</si>
  <si>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</si>
  <si>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</si>
  <si>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</si>
  <si>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</si>
  <si>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</si>
  <si>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</si>
  <si>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</si>
  <si>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</si>
  <si>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</si>
  <si>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</si>
  <si>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</si>
  <si>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</si>
  <si>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</si>
  <si>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</si>
  <si>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</si>
  <si>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</si>
  <si>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</si>
  <si>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</si>
  <si>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</si>
  <si>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</si>
  <si>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</si>
  <si>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</si>
  <si>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</si>
  <si>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</si>
  <si>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</si>
  <si>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</si>
  <si>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</si>
  <si>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</si>
  <si>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</si>
  <si>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</si>
  <si>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</si>
  <si>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</si>
  <si>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</si>
  <si>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</si>
  <si>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</si>
  <si>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</si>
  <si>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</si>
  <si>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</si>
  <si>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</si>
  <si>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</si>
  <si>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</si>
  <si>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</si>
  <si>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</si>
  <si>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</si>
  <si>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</si>
  <si>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</si>
  <si>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</si>
  <si>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</si>
  <si>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</si>
  <si>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</si>
  <si>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</si>
  <si>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</si>
  <si>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</si>
  <si>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</si>
  <si>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</si>
  <si>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</si>
  <si>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</si>
  <si>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</si>
  <si>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</si>
  <si>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</si>
  <si>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</si>
  <si>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</si>
  <si>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</si>
  <si>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</si>
  <si>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</si>
  <si>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</si>
  <si>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</si>
  <si>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</si>
  <si>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</si>
  <si>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</si>
  <si>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</si>
  <si>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</si>
  <si>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</si>
  <si>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</si>
  <si>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</si>
  <si>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</si>
  <si>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</si>
  <si>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</si>
  <si>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</si>
  <si>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</si>
  <si>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</si>
  <si>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</si>
  <si>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</si>
  <si>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</si>
  <si>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</si>
  <si>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</si>
  <si>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</si>
  <si>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</si>
  <si>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</si>
  <si>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</si>
  <si>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</si>
  <si>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</si>
  <si>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</si>
  <si>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</si>
  <si>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</si>
  <si>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</si>
  <si>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</si>
  <si>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31/03/2016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</si>
</sst>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topLeftCell="A86" zoomScale="80" zoomScaleNormal="80" zoomScaleSheetLayoutView="73" workbookViewId="0">
      <selection activeCell="J120" sqref="J120"/>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0.4257812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5"/>
      <c r="J6" s="105"/>
      <c r="K6" s="6"/>
      <c r="L6" s="6"/>
      <c r="M6" s="6"/>
      <c r="N6" s="6"/>
    </row>
    <row r="7" spans="1:14" x14ac:dyDescent="0.25">
      <c r="A7" s="1"/>
      <c r="B7" s="6"/>
      <c r="C7" s="18" t="s">
        <v>15</v>
      </c>
      <c r="D7" s="18" t="s">
        <v>145</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162</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141600.281349</v>
      </c>
      <c r="E17" s="6"/>
      <c r="F17" s="6"/>
      <c r="G17" s="6"/>
      <c r="H17" s="6"/>
      <c r="I17" s="12" t="s">
        <v>42</v>
      </c>
      <c r="J17" s="12"/>
      <c r="K17" s="23">
        <v>299912</v>
      </c>
      <c r="L17" s="6"/>
      <c r="M17" s="6"/>
      <c r="N17" s="6"/>
    </row>
    <row r="18" spans="1:14" x14ac:dyDescent="0.25">
      <c r="A18" s="1"/>
      <c r="B18" s="6"/>
      <c r="C18" s="12" t="s">
        <v>61</v>
      </c>
      <c r="D18" s="23">
        <v>8775</v>
      </c>
      <c r="E18" s="6"/>
      <c r="F18" s="6"/>
      <c r="G18" s="6"/>
      <c r="H18" s="6"/>
      <c r="I18" s="12" t="s">
        <v>43</v>
      </c>
      <c r="J18" s="12"/>
      <c r="K18" s="23">
        <v>135355</v>
      </c>
      <c r="L18" s="6"/>
      <c r="M18" s="6"/>
      <c r="N18" s="6"/>
    </row>
    <row r="19" spans="1:14" x14ac:dyDescent="0.25">
      <c r="A19" s="1"/>
      <c r="B19" s="6"/>
      <c r="C19" s="12" t="s">
        <v>28</v>
      </c>
      <c r="D19" s="23"/>
      <c r="E19" s="6"/>
      <c r="F19" s="6"/>
      <c r="G19" s="6"/>
      <c r="H19" s="6"/>
      <c r="I19" s="12" t="s">
        <v>48</v>
      </c>
      <c r="J19" s="12"/>
      <c r="K19" s="23">
        <v>135198</v>
      </c>
      <c r="L19" s="6"/>
      <c r="M19" s="6"/>
      <c r="N19" s="6"/>
    </row>
    <row r="20" spans="1:14" x14ac:dyDescent="0.25">
      <c r="A20" s="1"/>
      <c r="B20" s="6"/>
      <c r="C20" s="21" t="s">
        <v>23</v>
      </c>
      <c r="D20" s="24">
        <f>SUM(D17:D19)</f>
        <v>150375.281349</v>
      </c>
      <c r="E20" s="6"/>
      <c r="F20" s="6"/>
      <c r="G20" s="6"/>
      <c r="H20" s="6"/>
      <c r="I20" s="12" t="s">
        <v>44</v>
      </c>
      <c r="J20" s="12"/>
      <c r="K20" s="23">
        <v>472139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108612.317904</v>
      </c>
      <c r="E23" s="36">
        <f>IF($D$30=0,,(D23/$D$30))</f>
        <v>0.76703461934729433</v>
      </c>
      <c r="F23" s="90">
        <v>460370</v>
      </c>
      <c r="G23" s="6"/>
      <c r="H23" s="6"/>
      <c r="I23" s="86" t="s">
        <v>65</v>
      </c>
      <c r="J23" s="86"/>
      <c r="K23" s="90">
        <v>21983.596355019999</v>
      </c>
      <c r="L23" s="36">
        <f>IF($K$31=0,,(K23/$K$31))</f>
        <v>0.15525107821514272</v>
      </c>
      <c r="M23" s="6"/>
      <c r="N23" s="6"/>
    </row>
    <row r="24" spans="1:14" x14ac:dyDescent="0.25">
      <c r="A24" s="1"/>
      <c r="B24" s="6"/>
      <c r="C24" s="27" t="s">
        <v>31</v>
      </c>
      <c r="D24" s="23">
        <v>32987.963445000001</v>
      </c>
      <c r="E24" s="36">
        <f t="shared" ref="E24:E30" si="0">IF($D$30=0,,(D24/$D$30))</f>
        <v>0.23296538065270567</v>
      </c>
      <c r="F24" s="90">
        <v>515534</v>
      </c>
      <c r="G24" s="6"/>
      <c r="H24" s="6"/>
      <c r="I24" s="86" t="s">
        <v>63</v>
      </c>
      <c r="J24" s="86"/>
      <c r="K24" s="90">
        <v>11134.9664935</v>
      </c>
      <c r="L24" s="36">
        <f t="shared" ref="L24:L31" si="1">IF($K$31=0,,(K24/$K$31))</f>
        <v>7.8636612776535372E-2</v>
      </c>
      <c r="M24" s="6"/>
      <c r="N24" s="6"/>
    </row>
    <row r="25" spans="1:14" x14ac:dyDescent="0.25">
      <c r="A25" s="1"/>
      <c r="B25" s="6"/>
      <c r="C25" s="27" t="s">
        <v>32</v>
      </c>
      <c r="D25" s="23"/>
      <c r="E25" s="36">
        <f t="shared" si="0"/>
        <v>0</v>
      </c>
      <c r="F25" s="90"/>
      <c r="G25" s="6"/>
      <c r="H25" s="6"/>
      <c r="I25" s="86" t="s">
        <v>64</v>
      </c>
      <c r="J25" s="86"/>
      <c r="K25" s="90">
        <v>4242.6517291</v>
      </c>
      <c r="L25" s="36">
        <f t="shared" si="1"/>
        <v>2.9962170192581097E-2</v>
      </c>
      <c r="M25" s="6"/>
      <c r="N25" s="6"/>
    </row>
    <row r="26" spans="1:14" ht="29.25" customHeight="1" x14ac:dyDescent="0.25">
      <c r="A26" s="1"/>
      <c r="B26" s="6"/>
      <c r="C26" s="27" t="s">
        <v>62</v>
      </c>
      <c r="D26" s="23"/>
      <c r="E26" s="36">
        <f t="shared" si="0"/>
        <v>0</v>
      </c>
      <c r="F26" s="90"/>
      <c r="G26" s="6"/>
      <c r="H26" s="6"/>
      <c r="I26" s="86" t="s">
        <v>56</v>
      </c>
      <c r="J26" s="86"/>
      <c r="K26" s="90">
        <v>14095.072396129999</v>
      </c>
      <c r="L26" s="36">
        <f t="shared" si="1"/>
        <v>9.9541273942649541E-2</v>
      </c>
      <c r="M26" s="6"/>
      <c r="N26" s="6"/>
    </row>
    <row r="27" spans="1:14" x14ac:dyDescent="0.25">
      <c r="A27" s="1"/>
      <c r="B27" s="6"/>
      <c r="C27" s="27" t="s">
        <v>33</v>
      </c>
      <c r="D27" s="23"/>
      <c r="E27" s="36">
        <f t="shared" si="0"/>
        <v>0</v>
      </c>
      <c r="F27" s="90"/>
      <c r="G27" s="6"/>
      <c r="H27" s="6"/>
      <c r="I27" s="86" t="s">
        <v>57</v>
      </c>
      <c r="J27" s="86"/>
      <c r="K27" s="90">
        <v>34127.847426469998</v>
      </c>
      <c r="L27" s="36">
        <f t="shared" si="1"/>
        <v>0.24101539277541612</v>
      </c>
      <c r="M27" s="6"/>
      <c r="N27" s="6"/>
    </row>
    <row r="28" spans="1:14" x14ac:dyDescent="0.25">
      <c r="A28" s="1"/>
      <c r="B28" s="6"/>
      <c r="C28" s="27" t="s">
        <v>34</v>
      </c>
      <c r="D28" s="23"/>
      <c r="E28" s="36">
        <f t="shared" si="0"/>
        <v>0</v>
      </c>
      <c r="F28" s="90"/>
      <c r="G28" s="6"/>
      <c r="H28" s="6"/>
      <c r="I28" s="86" t="s">
        <v>58</v>
      </c>
      <c r="J28" s="86"/>
      <c r="K28" s="90">
        <v>23016.02219123</v>
      </c>
      <c r="L28" s="36">
        <f t="shared" si="1"/>
        <v>0.16254220663927665</v>
      </c>
      <c r="M28" s="6"/>
      <c r="N28" s="6"/>
    </row>
    <row r="29" spans="1:14" x14ac:dyDescent="0.25">
      <c r="A29" s="1"/>
      <c r="B29" s="6"/>
      <c r="C29" s="27" t="s">
        <v>35</v>
      </c>
      <c r="D29" s="23"/>
      <c r="E29" s="36">
        <f t="shared" si="0"/>
        <v>0</v>
      </c>
      <c r="F29" s="90"/>
      <c r="G29" s="6"/>
      <c r="H29" s="6"/>
      <c r="I29" s="86" t="s">
        <v>59</v>
      </c>
      <c r="J29" s="86"/>
      <c r="K29" s="90">
        <v>33000.124757680001</v>
      </c>
      <c r="L29" s="36">
        <f t="shared" si="1"/>
        <v>0.23305126545839844</v>
      </c>
      <c r="M29" s="6"/>
      <c r="N29" s="6"/>
    </row>
    <row r="30" spans="1:14" x14ac:dyDescent="0.25">
      <c r="A30" s="1"/>
      <c r="B30" s="6"/>
      <c r="C30" s="26" t="s">
        <v>46</v>
      </c>
      <c r="D30" s="30">
        <f>SUM(D23:D29)</f>
        <v>141600.281349</v>
      </c>
      <c r="E30" s="44">
        <f t="shared" si="0"/>
        <v>1</v>
      </c>
      <c r="F30" s="6"/>
      <c r="G30" s="6"/>
      <c r="H30" s="6"/>
      <c r="I30" s="31" t="s">
        <v>40</v>
      </c>
      <c r="J30" s="31"/>
      <c r="K30" s="32">
        <v>0</v>
      </c>
      <c r="L30" s="36">
        <f t="shared" si="1"/>
        <v>0</v>
      </c>
      <c r="M30" s="6"/>
      <c r="N30" s="6"/>
    </row>
    <row r="31" spans="1:14" x14ac:dyDescent="0.25">
      <c r="A31" s="1"/>
      <c r="B31" s="6"/>
      <c r="C31" s="6"/>
      <c r="D31" s="6"/>
      <c r="E31" s="6"/>
      <c r="F31" s="6"/>
      <c r="G31" s="6"/>
      <c r="H31" s="6"/>
      <c r="I31" s="33" t="s">
        <v>46</v>
      </c>
      <c r="J31" s="34"/>
      <c r="K31" s="103">
        <f>SUM(K23:K30)</f>
        <v>141600.28134913</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88657.223958000002</v>
      </c>
      <c r="E34" s="36">
        <f>IF($D$36=0,,(D34/$D$36))</f>
        <v>0.62610909465277076</v>
      </c>
      <c r="F34" s="6"/>
      <c r="G34" s="6"/>
      <c r="H34" s="6"/>
      <c r="I34" s="12" t="s">
        <v>38</v>
      </c>
      <c r="J34" s="12"/>
      <c r="K34" s="23">
        <v>54552.189810999997</v>
      </c>
      <c r="L34" s="36">
        <f>IF($K$36=0,,(K34/$K$36))</f>
        <v>0.38525481228773883</v>
      </c>
      <c r="M34" s="6"/>
      <c r="N34" s="6"/>
    </row>
    <row r="35" spans="1:16" x14ac:dyDescent="0.25">
      <c r="A35" s="1"/>
      <c r="B35" s="6"/>
      <c r="C35" s="27" t="s">
        <v>11</v>
      </c>
      <c r="D35" s="23">
        <v>52943.057391000002</v>
      </c>
      <c r="E35" s="36">
        <f t="shared" ref="E35:E36" si="2">IF($D$36=0,,(D35/$D$36))</f>
        <v>0.37389090534722935</v>
      </c>
      <c r="F35" s="6"/>
      <c r="G35" s="6"/>
      <c r="H35" s="6"/>
      <c r="I35" s="31" t="s">
        <v>39</v>
      </c>
      <c r="J35" s="31"/>
      <c r="K35" s="32">
        <v>87048.091537999993</v>
      </c>
      <c r="L35" s="36">
        <f t="shared" ref="L35:L36" si="3">IF($K$36=0,,(K35/$K$36))</f>
        <v>0.61474518771226117</v>
      </c>
      <c r="M35" s="6"/>
      <c r="N35" s="6"/>
    </row>
    <row r="36" spans="1:16" x14ac:dyDescent="0.25">
      <c r="A36" s="1"/>
      <c r="B36" s="6"/>
      <c r="C36" s="26" t="s">
        <v>46</v>
      </c>
      <c r="D36" s="30">
        <f>SUM(D34:D35)</f>
        <v>141600.281349</v>
      </c>
      <c r="E36" s="44">
        <f t="shared" si="2"/>
        <v>1</v>
      </c>
      <c r="F36" s="6"/>
      <c r="G36" s="6"/>
      <c r="H36" s="6"/>
      <c r="I36" s="33" t="s">
        <v>46</v>
      </c>
      <c r="J36" s="34"/>
      <c r="K36" s="30">
        <f>SUM(K34:K35)</f>
        <v>141600.281349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27407.444192999999</v>
      </c>
      <c r="E41" s="90">
        <v>25489.900615999999</v>
      </c>
      <c r="F41" s="90">
        <v>23309.592834999999</v>
      </c>
      <c r="G41" s="90">
        <v>20903.260451999999</v>
      </c>
      <c r="H41" s="90">
        <v>18116.763765</v>
      </c>
      <c r="I41" s="90">
        <v>14514.665091999999</v>
      </c>
      <c r="J41" s="90">
        <v>9263.0513109999993</v>
      </c>
      <c r="K41" s="90">
        <v>2595.6030820000001</v>
      </c>
      <c r="L41" s="90">
        <v>0</v>
      </c>
      <c r="M41" s="103">
        <f>SUM(D41:L41)</f>
        <v>141600.28134599997</v>
      </c>
      <c r="N41" s="6"/>
    </row>
    <row r="42" spans="1:16" x14ac:dyDescent="0.25">
      <c r="A42" s="1"/>
      <c r="B42" s="6"/>
      <c r="C42" s="86" t="s">
        <v>80</v>
      </c>
      <c r="D42" s="36">
        <f>IF($M$41=0,,(D41/$M$41))</f>
        <v>0.19355501226745425</v>
      </c>
      <c r="E42" s="36">
        <f t="shared" ref="E42:M42" si="4">IF($M$41=0,,(E41/$M$41))</f>
        <v>0.18001306476019976</v>
      </c>
      <c r="F42" s="36">
        <f t="shared" si="4"/>
        <v>0.16461544153322027</v>
      </c>
      <c r="G42" s="36">
        <f t="shared" si="4"/>
        <v>0.14762160253709475</v>
      </c>
      <c r="H42" s="36">
        <f t="shared" si="4"/>
        <v>0.12794299271716647</v>
      </c>
      <c r="I42" s="36">
        <f t="shared" si="4"/>
        <v>0.10250449331052844</v>
      </c>
      <c r="J42" s="36">
        <f t="shared" si="4"/>
        <v>6.5416899055205646E-2</v>
      </c>
      <c r="K42" s="36">
        <f t="shared" si="4"/>
        <v>1.8330493819130555E-2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0.21</v>
      </c>
      <c r="E45" s="23">
        <v>88429.426496999993</v>
      </c>
      <c r="F45" s="23">
        <v>27388.573623</v>
      </c>
      <c r="G45" s="23">
        <v>17547.416100999999</v>
      </c>
      <c r="H45" s="23">
        <v>4990.6957190000003</v>
      </c>
      <c r="I45" s="23">
        <v>2290.5065180000001</v>
      </c>
      <c r="J45" s="23">
        <v>465.54416099999997</v>
      </c>
      <c r="K45" s="23">
        <v>225.399857</v>
      </c>
      <c r="L45" s="23">
        <v>262.71887199999998</v>
      </c>
      <c r="M45" s="30">
        <f>SUM(D45:L45)</f>
        <v>141600.49134800004</v>
      </c>
      <c r="N45" s="6"/>
    </row>
    <row r="46" spans="1:16" x14ac:dyDescent="0.25">
      <c r="A46" s="1"/>
      <c r="B46" s="6"/>
      <c r="C46" s="12" t="s">
        <v>80</v>
      </c>
      <c r="D46" s="36">
        <f>IF($M$41=0,,(D45/$M$41))</f>
        <v>1.4830479007796986E-6</v>
      </c>
      <c r="E46" s="36">
        <f t="shared" ref="E46:M46" si="5">IF($M$41=0,,(E45/$M$41))</f>
        <v>0.62450035873108811</v>
      </c>
      <c r="F46" s="36">
        <f t="shared" si="5"/>
        <v>0.19342174579495419</v>
      </c>
      <c r="G46" s="36">
        <f t="shared" si="5"/>
        <v>0.12392218386998065</v>
      </c>
      <c r="H46" s="36">
        <f t="shared" si="5"/>
        <v>3.5244956235681808E-2</v>
      </c>
      <c r="I46" s="36">
        <f t="shared" si="5"/>
        <v>1.6175861348771987E-2</v>
      </c>
      <c r="J46" s="36">
        <f t="shared" si="5"/>
        <v>3.2877347175776003E-3</v>
      </c>
      <c r="K46" s="36">
        <f t="shared" si="5"/>
        <v>1.5918037369518775E-3</v>
      </c>
      <c r="L46" s="36">
        <f t="shared" si="5"/>
        <v>1.8553555791181444E-3</v>
      </c>
      <c r="M46" s="44">
        <f t="shared" si="5"/>
        <v>1.0000014830620254</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28931.891844670001</v>
      </c>
      <c r="E53" s="90">
        <v>20430.27070076</v>
      </c>
      <c r="F53" s="90">
        <v>14013.18059987</v>
      </c>
      <c r="G53" s="90">
        <v>22961.3253358</v>
      </c>
      <c r="H53" s="90">
        <v>55263.612868030097</v>
      </c>
      <c r="I53" s="103">
        <f>SUM(D53:H53)</f>
        <v>141600.28134913009</v>
      </c>
      <c r="J53" s="7"/>
      <c r="K53" s="6"/>
      <c r="L53" s="6"/>
      <c r="M53" s="6"/>
      <c r="N53" s="6"/>
    </row>
    <row r="54" spans="1:14" x14ac:dyDescent="0.25">
      <c r="A54" s="1"/>
      <c r="B54" s="6"/>
      <c r="C54" s="86" t="s">
        <v>80</v>
      </c>
      <c r="D54" s="36">
        <f>IF($I$53=0,,(D53/$I$53))</f>
        <v>0.20432086411845071</v>
      </c>
      <c r="E54" s="36">
        <f t="shared" ref="E54:I54" si="6">IF($I$53=0,,(E53/$I$53))</f>
        <v>0.1442812860688254</v>
      </c>
      <c r="F54" s="36">
        <f t="shared" si="6"/>
        <v>9.8962943197260025E-2</v>
      </c>
      <c r="G54" s="36">
        <f t="shared" si="6"/>
        <v>0.16215593017916741</v>
      </c>
      <c r="H54" s="36">
        <f t="shared" si="6"/>
        <v>0.3902789764362965</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2132.248458</v>
      </c>
      <c r="E58" s="23"/>
      <c r="F58" s="23"/>
      <c r="G58" s="23"/>
      <c r="H58" s="30">
        <f>SUM(D58:F58)</f>
        <v>2132.248458</v>
      </c>
      <c r="I58" s="6"/>
      <c r="J58" s="6"/>
      <c r="K58" s="6"/>
      <c r="L58" s="6"/>
      <c r="M58" s="6"/>
      <c r="N58" s="6"/>
    </row>
    <row r="59" spans="1:14" x14ac:dyDescent="0.25">
      <c r="A59" s="1"/>
      <c r="B59" s="6"/>
      <c r="C59" s="12" t="s">
        <v>81</v>
      </c>
      <c r="D59" s="45">
        <f>IF($M$41=0,,(D58/$M$41))</f>
        <v>1.5058221902750713E-2</v>
      </c>
      <c r="E59" s="45">
        <f t="shared" ref="E59:G59" si="7">IF($M$41=0,,(E58/$M$41))</f>
        <v>0</v>
      </c>
      <c r="F59" s="45">
        <f t="shared" si="7"/>
        <v>0</v>
      </c>
      <c r="G59" s="45">
        <f t="shared" si="7"/>
        <v>0</v>
      </c>
      <c r="H59" s="46">
        <f>IF($M$41=0,,(H58/$M$41))</f>
        <v>1.5058221902750713E-2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0.40799999999999997</v>
      </c>
      <c r="E64" s="6"/>
      <c r="F64" s="6"/>
      <c r="G64" s="6"/>
      <c r="H64" s="6"/>
      <c r="I64" s="6"/>
      <c r="J64" s="6"/>
      <c r="K64" s="6"/>
      <c r="L64" s="6"/>
      <c r="M64" s="6"/>
      <c r="N64" s="6"/>
    </row>
    <row r="65" spans="1:14" x14ac:dyDescent="0.25">
      <c r="A65" s="1"/>
      <c r="B65" s="6"/>
      <c r="C65" s="86" t="s">
        <v>106</v>
      </c>
      <c r="D65" s="36">
        <v>0.60299999999999998</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12935</v>
      </c>
      <c r="E72" s="77">
        <v>42356</v>
      </c>
      <c r="F72" s="87">
        <v>4.4999999999999998E-2</v>
      </c>
      <c r="G72" s="38" t="s">
        <v>11</v>
      </c>
      <c r="H72" s="37" t="s">
        <v>161</v>
      </c>
      <c r="I72" s="77">
        <v>42907</v>
      </c>
      <c r="J72" s="77">
        <v>42907</v>
      </c>
      <c r="K72" s="6"/>
      <c r="L72" s="6"/>
      <c r="M72" s="6"/>
      <c r="N72" s="6"/>
    </row>
    <row r="73" spans="1:14" x14ac:dyDescent="0.25">
      <c r="A73" s="1"/>
      <c r="B73" s="6"/>
      <c r="C73" s="79" t="s">
        <v>153</v>
      </c>
      <c r="D73" s="90">
        <v>19585</v>
      </c>
      <c r="E73" s="77">
        <v>42278</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10075</v>
      </c>
      <c r="E76" s="77">
        <v>42460</v>
      </c>
      <c r="F76" s="87">
        <v>1.7500000000000002E-2</v>
      </c>
      <c r="G76" s="38" t="s">
        <v>11</v>
      </c>
      <c r="H76" s="37" t="s">
        <v>161</v>
      </c>
      <c r="I76" s="77">
        <v>44454</v>
      </c>
      <c r="J76" s="77">
        <v>44454</v>
      </c>
      <c r="K76" s="6"/>
      <c r="L76" s="6"/>
      <c r="M76" s="6"/>
      <c r="N76" s="6"/>
    </row>
    <row r="77" spans="1:14" x14ac:dyDescent="0.25">
      <c r="A77" s="1"/>
      <c r="B77" s="6"/>
      <c r="C77" s="83" t="s">
        <v>157</v>
      </c>
      <c r="D77" s="90">
        <v>1122</v>
      </c>
      <c r="E77" s="77">
        <v>42419</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c r="D84" s="90"/>
      <c r="E84" s="37"/>
      <c r="F84" s="77"/>
      <c r="G84" s="93"/>
      <c r="H84" s="38"/>
      <c r="I84" s="37"/>
      <c r="J84" s="77"/>
      <c r="K84" s="77"/>
      <c r="L84" s="6"/>
      <c r="M84" s="6"/>
      <c r="N84" s="6"/>
    </row>
    <row r="85" spans="1:14" x14ac:dyDescent="0.25">
      <c r="A85" s="1"/>
      <c r="B85" s="6"/>
      <c r="C85" s="12"/>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12226.511968999999</v>
      </c>
      <c r="E88" s="6"/>
      <c r="F88" s="6"/>
      <c r="G88" s="6"/>
      <c r="H88" s="7"/>
      <c r="I88" s="6"/>
      <c r="J88" s="6"/>
      <c r="K88" s="6"/>
      <c r="L88" s="6"/>
      <c r="M88" s="6"/>
      <c r="N88" s="6"/>
    </row>
    <row r="89" spans="1:14" x14ac:dyDescent="0.25">
      <c r="A89" s="1"/>
      <c r="B89" s="6"/>
      <c r="C89" s="12" t="s">
        <v>22</v>
      </c>
      <c r="D89" s="92">
        <f>+D71+D72+D73+D74+D75+D76+D77+D81+D82+D83+D88+D90+D84+D85</f>
        <v>106797.77196899999</v>
      </c>
      <c r="E89" s="6"/>
      <c r="F89" s="6"/>
      <c r="G89" s="6"/>
      <c r="H89" s="6"/>
      <c r="I89" s="6"/>
      <c r="J89" s="6"/>
      <c r="K89" s="6"/>
      <c r="L89" s="6"/>
      <c r="M89" s="6"/>
      <c r="N89" s="6"/>
    </row>
    <row r="90" spans="1:14" x14ac:dyDescent="0.25">
      <c r="A90" s="1"/>
      <c r="B90" s="6"/>
      <c r="C90" s="12" t="s">
        <v>60</v>
      </c>
      <c r="D90" s="23">
        <v>20.260000000000002</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250.558819</v>
      </c>
      <c r="F93" s="23">
        <v>14312.325999999999</v>
      </c>
      <c r="G93" s="23">
        <v>22524.687150000002</v>
      </c>
      <c r="H93" s="23">
        <v>16710.349999999999</v>
      </c>
      <c r="I93" s="23">
        <v>51647.89</v>
      </c>
      <c r="J93" s="23">
        <v>1351.7</v>
      </c>
      <c r="K93" s="23">
        <v>0</v>
      </c>
      <c r="L93" s="30">
        <f>SUM(D93:K93)</f>
        <v>106797.511969</v>
      </c>
      <c r="M93" s="6"/>
      <c r="N93" s="6"/>
    </row>
    <row r="94" spans="1:14" x14ac:dyDescent="0.25">
      <c r="A94" s="1"/>
      <c r="B94" s="6"/>
      <c r="C94" s="12" t="s">
        <v>82</v>
      </c>
      <c r="D94" s="36">
        <f>IF($L$93=0,,(D93/$L$93))</f>
        <v>0</v>
      </c>
      <c r="E94" s="36">
        <f t="shared" ref="E94:L94" si="8">IF($L$93=0,,(E93/$L$93))</f>
        <v>2.3461110130798689E-3</v>
      </c>
      <c r="F94" s="36">
        <f t="shared" si="8"/>
        <v>0.13401366507634019</v>
      </c>
      <c r="G94" s="36">
        <f t="shared" si="8"/>
        <v>0.21091022379377358</v>
      </c>
      <c r="H94" s="36">
        <f t="shared" si="8"/>
        <v>0.15646759640665125</v>
      </c>
      <c r="I94" s="36">
        <f t="shared" si="8"/>
        <v>0.48360574181720428</v>
      </c>
      <c r="J94" s="36">
        <f t="shared" si="8"/>
        <v>1.2656661892950807E-2</v>
      </c>
      <c r="K94" s="36">
        <f t="shared" si="8"/>
        <v>0</v>
      </c>
      <c r="L94" s="36">
        <f t="shared" si="8"/>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100735.145969</v>
      </c>
      <c r="E97" s="36">
        <f>IF($D$99=0,,(D97/$D$99))</f>
        <v>0.94323495099998478</v>
      </c>
      <c r="F97" s="6"/>
      <c r="G97" s="6"/>
      <c r="H97" s="6"/>
      <c r="I97" s="6"/>
      <c r="J97" s="6"/>
      <c r="K97" s="6"/>
      <c r="L97" s="6"/>
      <c r="M97" s="6"/>
      <c r="N97" s="6"/>
    </row>
    <row r="98" spans="1:14" x14ac:dyDescent="0.25">
      <c r="A98" s="1"/>
      <c r="B98" s="6"/>
      <c r="C98" s="12" t="s">
        <v>37</v>
      </c>
      <c r="D98" s="23">
        <v>6062.366</v>
      </c>
      <c r="E98" s="36">
        <f t="shared" ref="E98:E99" si="9">IF($D$99=0,,(D98/$D$99))</f>
        <v>5.676504900001525E-2</v>
      </c>
      <c r="F98" s="6"/>
      <c r="G98" s="6"/>
      <c r="H98" s="6"/>
      <c r="I98" s="6"/>
      <c r="J98" s="6"/>
      <c r="K98" s="6"/>
      <c r="L98" s="6"/>
      <c r="M98" s="6"/>
      <c r="N98" s="6"/>
    </row>
    <row r="99" spans="1:14" x14ac:dyDescent="0.25">
      <c r="A99" s="1"/>
      <c r="B99" s="6"/>
      <c r="C99" s="21" t="s">
        <v>46</v>
      </c>
      <c r="D99" s="30">
        <f>SUM(D97:D98)</f>
        <v>106797.511969</v>
      </c>
      <c r="E99" s="44">
        <f t="shared" si="9"/>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150375.281349</v>
      </c>
      <c r="E104" s="94">
        <v>86397.558818999998</v>
      </c>
      <c r="F104" s="6"/>
      <c r="G104" s="6"/>
      <c r="H104" s="6"/>
      <c r="I104" s="6"/>
      <c r="J104" s="6"/>
      <c r="K104" s="6"/>
      <c r="L104" s="6"/>
      <c r="M104" s="6"/>
      <c r="N104" s="6"/>
    </row>
    <row r="105" spans="1:14" x14ac:dyDescent="0.25">
      <c r="B105" s="6"/>
      <c r="C105" s="52" t="s">
        <v>89</v>
      </c>
      <c r="D105" s="67"/>
      <c r="E105" s="94">
        <v>13447.2</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6952.7531499999996</v>
      </c>
      <c r="F107" s="6"/>
      <c r="G107" s="6"/>
      <c r="H107" s="6"/>
      <c r="I107" s="6"/>
      <c r="J107" s="6"/>
      <c r="K107" s="6"/>
      <c r="L107" s="6"/>
      <c r="M107" s="6"/>
      <c r="N107" s="6"/>
    </row>
    <row r="108" spans="1:14" x14ac:dyDescent="0.25">
      <c r="B108" s="6"/>
      <c r="C108" s="51" t="s">
        <v>46</v>
      </c>
      <c r="D108" s="102">
        <f>SUM(D104:D107)</f>
        <v>150375.281349</v>
      </c>
      <c r="E108" s="97">
        <f t="shared" ref="E108" si="10">SUM(E104:E107)</f>
        <v>106797.511969</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88657.223958000002</v>
      </c>
      <c r="E121" s="94">
        <f>+D98</f>
        <v>6062.366</v>
      </c>
      <c r="F121" s="6"/>
      <c r="G121" s="6"/>
      <c r="H121" s="6"/>
      <c r="I121" s="6"/>
      <c r="J121" s="6"/>
      <c r="K121" s="6"/>
      <c r="L121" s="6"/>
      <c r="M121" s="6"/>
      <c r="N121" s="6"/>
    </row>
    <row r="122" spans="2:14" x14ac:dyDescent="0.25">
      <c r="B122" s="6"/>
      <c r="C122" s="52" t="s">
        <v>11</v>
      </c>
      <c r="D122" s="67">
        <f>+D35+D18</f>
        <v>61718.057391000002</v>
      </c>
      <c r="E122" s="94">
        <f>+D97</f>
        <v>100735.145969</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1">SUM(D121:D123)</f>
        <v>150375.281349</v>
      </c>
      <c r="E124" s="101">
        <f t="shared" si="11"/>
        <v>106797.511969</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2006/metadata/properties"/>
    <ds:schemaRef ds:uri="http://purl.org/dc/elements/1.1/"/>
    <ds:schemaRef ds:uri="http://schemas.openxmlformats.org/package/2006/metadata/core-properties"/>
    <ds:schemaRef ds:uri="b812923a-363a-40e5-80cb-9f5161b2a1be"/>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2016-04-22T11:00:36Z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