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35" yWindow="-30" windowWidth="15075" windowHeight="13440"/>
  </bookViews>
  <sheets>
    <sheet name="Mars 31, 2014" sheetId="13" r:id="rId1"/>
    <sheet name="December 31, 2013" sheetId="12" r:id="rId2"/>
    <sheet name="November 30, 2013" sheetId="11" r:id="rId3"/>
    <sheet name="October 31, 2013" sheetId="10" r:id="rId4"/>
    <sheet name="September 30, 2013" sheetId="9" r:id="rId5"/>
    <sheet name="August 31, 2013" sheetId="8" r:id="rId6"/>
    <sheet name="July 31, 2013" sheetId="7" r:id="rId7"/>
    <sheet name="June 30, 2013" sheetId="6" r:id="rId8"/>
    <sheet name="May 31, 2013" sheetId="1" r:id="rId9"/>
    <sheet name="April 30, 2013" sheetId="2" r:id="rId10"/>
    <sheet name="March 31, 2013" sheetId="4" r:id="rId11"/>
    <sheet name="February 28, 2013" sheetId="5" r:id="rId12"/>
    <sheet name="January 31, 2013" sheetId="3" r:id="rId13"/>
  </sheets>
  <calcPr calcId="145621"/>
</workbook>
</file>

<file path=xl/calcChain.xml><?xml version="1.0" encoding="utf-8"?>
<calcChain xmlns="http://schemas.openxmlformats.org/spreadsheetml/2006/main">
  <c r="B53" i="13" l="1"/>
  <c r="B24" i="13" l="1"/>
  <c r="B23" i="13"/>
  <c r="B22" i="13"/>
  <c r="B21" i="13"/>
  <c r="B61" i="13" l="1"/>
  <c r="C59" i="13" s="1"/>
  <c r="C60" i="13"/>
  <c r="B56" i="13"/>
  <c r="B46" i="13"/>
  <c r="C45" i="13" s="1"/>
  <c r="B39" i="13"/>
  <c r="C38" i="13"/>
  <c r="C37" i="13"/>
  <c r="C39" i="13" s="1"/>
  <c r="B34" i="13"/>
  <c r="C33" i="13" s="1"/>
  <c r="B25" i="13"/>
  <c r="C22" i="13" s="1"/>
  <c r="C24" i="13"/>
  <c r="C20" i="13"/>
  <c r="B12" i="13"/>
  <c r="C10" i="13" s="1"/>
  <c r="C11" i="13"/>
  <c r="C53" i="13" l="1"/>
  <c r="C54" i="13"/>
  <c r="C50" i="13"/>
  <c r="C51" i="13"/>
  <c r="C52" i="13"/>
  <c r="C61" i="13"/>
  <c r="C55" i="13"/>
  <c r="C44" i="13"/>
  <c r="C46" i="13" s="1"/>
  <c r="C31" i="13"/>
  <c r="C32" i="13"/>
  <c r="C21" i="13"/>
  <c r="C23" i="13"/>
  <c r="C9" i="13"/>
  <c r="C12" i="13" s="1"/>
  <c r="B61" i="12"/>
  <c r="C60" i="12" s="1"/>
  <c r="B56" i="12"/>
  <c r="C55" i="12" s="1"/>
  <c r="B46" i="12"/>
  <c r="C45" i="12" s="1"/>
  <c r="B39" i="12"/>
  <c r="C38" i="12" s="1"/>
  <c r="B34" i="12"/>
  <c r="C33" i="12" s="1"/>
  <c r="B25" i="12"/>
  <c r="C22" i="12" s="1"/>
  <c r="C24" i="12"/>
  <c r="C23" i="12"/>
  <c r="C20" i="12"/>
  <c r="B12" i="12"/>
  <c r="C11" i="12" s="1"/>
  <c r="C56" i="13" l="1"/>
  <c r="C34" i="13"/>
  <c r="C25" i="13"/>
  <c r="C52" i="12"/>
  <c r="C21" i="12"/>
  <c r="C25" i="12" s="1"/>
  <c r="C9" i="12"/>
  <c r="C12" i="12" s="1"/>
  <c r="C31" i="12"/>
  <c r="C53" i="12"/>
  <c r="C10" i="12"/>
  <c r="C32" i="12"/>
  <c r="C37" i="12"/>
  <c r="C39" i="12" s="1"/>
  <c r="C44" i="12"/>
  <c r="C46" i="12" s="1"/>
  <c r="C50" i="12"/>
  <c r="C54" i="12"/>
  <c r="C59" i="12"/>
  <c r="C61" i="12" s="1"/>
  <c r="C51" i="12"/>
  <c r="B61" i="11"/>
  <c r="C60" i="11" s="1"/>
  <c r="B56" i="11"/>
  <c r="C55" i="11" s="1"/>
  <c r="C52" i="11"/>
  <c r="B46" i="11"/>
  <c r="C45" i="11" s="1"/>
  <c r="B39" i="11"/>
  <c r="C38" i="11" s="1"/>
  <c r="B34" i="11"/>
  <c r="C33" i="11" s="1"/>
  <c r="B25" i="11"/>
  <c r="C24" i="11"/>
  <c r="C23" i="11"/>
  <c r="C22" i="11"/>
  <c r="C25" i="11" s="1"/>
  <c r="C21" i="11"/>
  <c r="C20" i="11"/>
  <c r="B12" i="11"/>
  <c r="C9" i="11" s="1"/>
  <c r="C56" i="12" l="1"/>
  <c r="C34" i="12"/>
  <c r="C12" i="11"/>
  <c r="C31" i="11"/>
  <c r="C34" i="11" s="1"/>
  <c r="C53" i="11"/>
  <c r="C10" i="11"/>
  <c r="C32" i="11"/>
  <c r="C37" i="11"/>
  <c r="C39" i="11" s="1"/>
  <c r="C44" i="11"/>
  <c r="C46" i="11" s="1"/>
  <c r="C50" i="11"/>
  <c r="C54" i="11"/>
  <c r="C59" i="11"/>
  <c r="C61" i="11" s="1"/>
  <c r="C11" i="11"/>
  <c r="C51" i="11"/>
  <c r="C56" i="11" l="1"/>
  <c r="B61" i="9" l="1"/>
  <c r="C60" i="9" s="1"/>
  <c r="B56" i="9"/>
  <c r="C55" i="9" s="1"/>
  <c r="B46" i="9"/>
  <c r="C45" i="9" s="1"/>
  <c r="B39" i="9"/>
  <c r="C38" i="9" s="1"/>
  <c r="B34" i="9"/>
  <c r="C33" i="9" s="1"/>
  <c r="B25" i="9"/>
  <c r="C23" i="9" s="1"/>
  <c r="B12" i="9"/>
  <c r="C11" i="9" s="1"/>
  <c r="C52" i="9" l="1"/>
  <c r="C24" i="9"/>
  <c r="C21" i="9"/>
  <c r="C22" i="9"/>
  <c r="C20" i="9"/>
  <c r="C9" i="9"/>
  <c r="C31" i="9"/>
  <c r="C53" i="9"/>
  <c r="C10" i="9"/>
  <c r="C32" i="9"/>
  <c r="C37" i="9"/>
  <c r="C39" i="9" s="1"/>
  <c r="C44" i="9"/>
  <c r="C46" i="9" s="1"/>
  <c r="C50" i="9"/>
  <c r="C54" i="9"/>
  <c r="C59" i="9"/>
  <c r="C61" i="9" s="1"/>
  <c r="C51" i="9"/>
  <c r="B61" i="7"/>
  <c r="C60" i="7"/>
  <c r="C59" i="7"/>
  <c r="C61" i="7" s="1"/>
  <c r="B56" i="7"/>
  <c r="C55" i="7"/>
  <c r="C54" i="7"/>
  <c r="C53" i="7"/>
  <c r="C52" i="7"/>
  <c r="C51" i="7"/>
  <c r="C50" i="7"/>
  <c r="C56" i="7" s="1"/>
  <c r="B46" i="7"/>
  <c r="C45" i="7" s="1"/>
  <c r="C44" i="7"/>
  <c r="C46" i="7" s="1"/>
  <c r="B39" i="7"/>
  <c r="C38" i="7"/>
  <c r="C37" i="7"/>
  <c r="C39" i="7" s="1"/>
  <c r="B34" i="7"/>
  <c r="C33" i="7"/>
  <c r="C32" i="7"/>
  <c r="C31" i="7"/>
  <c r="C34" i="7" s="1"/>
  <c r="B25" i="7"/>
  <c r="C23" i="7" s="1"/>
  <c r="C24" i="7"/>
  <c r="C22" i="7"/>
  <c r="C21" i="7"/>
  <c r="C20" i="7"/>
  <c r="B12" i="7"/>
  <c r="C9" i="7" s="1"/>
  <c r="C10" i="7"/>
  <c r="C25" i="9" l="1"/>
  <c r="C12" i="9"/>
  <c r="C56" i="9"/>
  <c r="C34" i="9"/>
  <c r="C25" i="7"/>
  <c r="C11" i="7"/>
  <c r="C12" i="7" s="1"/>
  <c r="B61" i="8" l="1"/>
  <c r="C60" i="8" s="1"/>
  <c r="C59" i="8"/>
  <c r="C61" i="8" s="1"/>
  <c r="B56" i="8"/>
  <c r="C53" i="8" s="1"/>
  <c r="C54" i="8"/>
  <c r="C52" i="8"/>
  <c r="C50" i="8"/>
  <c r="B46" i="8"/>
  <c r="C45" i="8" s="1"/>
  <c r="C44" i="8"/>
  <c r="C46" i="8" s="1"/>
  <c r="B39" i="8"/>
  <c r="C38" i="8" s="1"/>
  <c r="C37" i="8"/>
  <c r="C39" i="8" s="1"/>
  <c r="B34" i="8"/>
  <c r="C31" i="8" s="1"/>
  <c r="C32" i="8"/>
  <c r="B25" i="8"/>
  <c r="C23" i="8" s="1"/>
  <c r="C24" i="8"/>
  <c r="C22" i="8"/>
  <c r="C21" i="8"/>
  <c r="C20" i="8"/>
  <c r="C25" i="8" s="1"/>
  <c r="B12" i="8"/>
  <c r="C9" i="8" s="1"/>
  <c r="C12" i="8" s="1"/>
  <c r="C11" i="8"/>
  <c r="C10" i="8"/>
  <c r="C33" i="8" l="1"/>
  <c r="C34" i="8" s="1"/>
  <c r="C51" i="8"/>
  <c r="C56" i="8" s="1"/>
  <c r="C55" i="8"/>
  <c r="B61" i="6" l="1"/>
  <c r="C60" i="6" s="1"/>
  <c r="C59" i="6"/>
  <c r="B56" i="6"/>
  <c r="C55" i="6" s="1"/>
  <c r="B46" i="6"/>
  <c r="C45" i="6" s="1"/>
  <c r="B39" i="6"/>
  <c r="C38" i="6" s="1"/>
  <c r="C37" i="6"/>
  <c r="B34" i="6"/>
  <c r="C33" i="6" s="1"/>
  <c r="B25" i="6"/>
  <c r="C24" i="6" s="1"/>
  <c r="C21" i="6"/>
  <c r="B12" i="6"/>
  <c r="C9" i="6" s="1"/>
  <c r="C11" i="6"/>
  <c r="C10" i="6"/>
  <c r="C61" i="6" l="1"/>
  <c r="C50" i="6"/>
  <c r="C54" i="6"/>
  <c r="C52" i="6"/>
  <c r="C53" i="6"/>
  <c r="C44" i="6"/>
  <c r="C46" i="6"/>
  <c r="C39" i="6"/>
  <c r="C31" i="6"/>
  <c r="C32" i="6"/>
  <c r="C22" i="6"/>
  <c r="C23" i="6"/>
  <c r="C20" i="6"/>
  <c r="C12" i="6"/>
  <c r="C51" i="6"/>
  <c r="B61" i="2"/>
  <c r="B56" i="2"/>
  <c r="B46" i="2"/>
  <c r="B39" i="2"/>
  <c r="B34" i="2"/>
  <c r="B25" i="2"/>
  <c r="B12" i="2"/>
  <c r="C56" i="6" l="1"/>
  <c r="C34" i="6"/>
  <c r="C25" i="6"/>
  <c r="B61" i="3"/>
  <c r="B56" i="3"/>
  <c r="B46" i="3"/>
  <c r="B39" i="3"/>
  <c r="B34" i="3"/>
  <c r="B25" i="3"/>
  <c r="B12" i="3"/>
  <c r="B61" i="5" l="1"/>
  <c r="B56" i="5"/>
  <c r="B46" i="5"/>
  <c r="B39" i="5"/>
  <c r="B34" i="5"/>
  <c r="B25" i="5"/>
  <c r="B12" i="5"/>
  <c r="B61" i="4" l="1"/>
  <c r="C56" i="4"/>
  <c r="C55" i="4"/>
  <c r="C54" i="4"/>
  <c r="C53" i="4"/>
  <c r="C52" i="4"/>
  <c r="C51" i="4"/>
  <c r="C50" i="4"/>
  <c r="B56" i="4"/>
  <c r="C45" i="4"/>
  <c r="C46" i="4" s="1"/>
  <c r="C44" i="4"/>
  <c r="B46" i="4"/>
  <c r="B45" i="4"/>
  <c r="C38" i="4"/>
  <c r="C37" i="4"/>
  <c r="C39" i="4"/>
  <c r="B39" i="4"/>
  <c r="C33" i="4"/>
  <c r="C32" i="4"/>
  <c r="C31" i="4"/>
  <c r="B34" i="4"/>
  <c r="C34" i="4"/>
  <c r="B25" i="4"/>
  <c r="C20" i="4" s="1"/>
  <c r="B12" i="4"/>
  <c r="C10" i="4" s="1"/>
  <c r="C11" i="4"/>
  <c r="C9" i="4"/>
  <c r="C23" i="4" l="1"/>
  <c r="C21" i="4"/>
  <c r="C22" i="4"/>
  <c r="C24" i="4"/>
  <c r="C12" i="4"/>
  <c r="C25" i="4" l="1"/>
  <c r="C60" i="3"/>
  <c r="C59" i="3"/>
  <c r="C61" i="3" s="1"/>
  <c r="C55" i="3"/>
  <c r="C54" i="3"/>
  <c r="C53" i="3"/>
  <c r="C52" i="3"/>
  <c r="C51" i="3"/>
  <c r="C50" i="3"/>
  <c r="C56" i="3" s="1"/>
  <c r="C45" i="3"/>
  <c r="C44" i="3"/>
  <c r="C38" i="3"/>
  <c r="C37" i="3"/>
  <c r="C39" i="3" s="1"/>
  <c r="C33" i="3"/>
  <c r="C32" i="3"/>
  <c r="C31" i="3"/>
  <c r="C34" i="3" s="1"/>
  <c r="C23" i="3"/>
  <c r="C24" i="3"/>
  <c r="C20" i="3"/>
  <c r="C9" i="3"/>
  <c r="C12" i="3" s="1"/>
  <c r="C11" i="3"/>
  <c r="C10" i="3"/>
  <c r="C60" i="5"/>
  <c r="C59" i="5"/>
  <c r="C61" i="5" s="1"/>
  <c r="C55" i="5"/>
  <c r="C54" i="5"/>
  <c r="C53" i="5"/>
  <c r="C52" i="5"/>
  <c r="C51" i="5"/>
  <c r="C50" i="5"/>
  <c r="C45" i="5"/>
  <c r="C44" i="5"/>
  <c r="C46" i="5" s="1"/>
  <c r="C38" i="5"/>
  <c r="C37" i="5"/>
  <c r="C33" i="5"/>
  <c r="C32" i="5"/>
  <c r="C31" i="5"/>
  <c r="C23" i="5"/>
  <c r="C24" i="5"/>
  <c r="C21" i="5"/>
  <c r="C20" i="5"/>
  <c r="C11" i="5"/>
  <c r="C10" i="5"/>
  <c r="C9" i="5"/>
  <c r="C60" i="4"/>
  <c r="C59" i="4"/>
  <c r="C61" i="4" s="1"/>
  <c r="C59" i="2"/>
  <c r="C53" i="2"/>
  <c r="C44" i="2"/>
  <c r="C45" i="2"/>
  <c r="C37" i="2"/>
  <c r="C31" i="2"/>
  <c r="C33" i="2"/>
  <c r="C23" i="2"/>
  <c r="C9" i="2"/>
  <c r="C11" i="2"/>
  <c r="C46" i="3" l="1"/>
  <c r="C56" i="5"/>
  <c r="C39" i="5"/>
  <c r="C34" i="5"/>
  <c r="C12" i="5"/>
  <c r="C21" i="3"/>
  <c r="C22" i="3"/>
  <c r="C25" i="5"/>
  <c r="C22" i="5"/>
  <c r="C21" i="2"/>
  <c r="C38" i="2"/>
  <c r="C39" i="2" s="1"/>
  <c r="C51" i="2"/>
  <c r="C55" i="2"/>
  <c r="C46" i="2"/>
  <c r="C60" i="2"/>
  <c r="C61" i="2" s="1"/>
  <c r="C10" i="2"/>
  <c r="C12" i="2" s="1"/>
  <c r="C20" i="2"/>
  <c r="C24" i="2"/>
  <c r="C32" i="2"/>
  <c r="C34" i="2" s="1"/>
  <c r="C50" i="2"/>
  <c r="C54" i="2"/>
  <c r="C22" i="2"/>
  <c r="C52" i="2"/>
  <c r="B56" i="1"/>
  <c r="C25" i="3" l="1"/>
  <c r="C56" i="2"/>
  <c r="C25" i="2"/>
  <c r="B61" i="1" l="1"/>
  <c r="C60" i="1" l="1"/>
  <c r="C59" i="1"/>
  <c r="B25" i="1"/>
  <c r="C21" i="1" l="1"/>
  <c r="C22" i="1"/>
  <c r="C51" i="1" l="1"/>
  <c r="C54" i="1"/>
  <c r="C52" i="1"/>
  <c r="C50" i="1"/>
  <c r="C55" i="1"/>
  <c r="C53" i="1"/>
  <c r="B34" i="1"/>
  <c r="C61" i="1"/>
  <c r="C24" i="1"/>
  <c r="C23" i="1"/>
  <c r="C20" i="1"/>
  <c r="B12" i="1"/>
  <c r="C33" i="1" l="1"/>
  <c r="C32" i="1"/>
  <c r="C9" i="1"/>
  <c r="C11" i="1"/>
  <c r="C10" i="1"/>
  <c r="C56" i="1"/>
  <c r="C31" i="1"/>
  <c r="C25" i="1"/>
  <c r="C34" i="1" l="1"/>
  <c r="C12" i="1"/>
  <c r="B39" i="1"/>
  <c r="C38" i="1" s="1"/>
  <c r="C37" i="1" l="1"/>
  <c r="C39" i="1" s="1"/>
  <c r="B46" i="1"/>
  <c r="C45" i="1" l="1"/>
  <c r="C44" i="1"/>
  <c r="C46" i="1" l="1"/>
</calcChain>
</file>

<file path=xl/sharedStrings.xml><?xml version="1.0" encoding="utf-8"?>
<sst xmlns="http://schemas.openxmlformats.org/spreadsheetml/2006/main" count="835" uniqueCount="55">
  <si>
    <t>Total</t>
  </si>
  <si>
    <t>Collateral: Private homes only in Sweden</t>
  </si>
  <si>
    <t>Single-family homes:</t>
  </si>
  <si>
    <t>Tenant-owned apartments:</t>
  </si>
  <si>
    <t>Leisure homes:</t>
  </si>
  <si>
    <t xml:space="preserve">0-3 m:      </t>
  </si>
  <si>
    <t xml:space="preserve">3 m -1 yr:  </t>
  </si>
  <si>
    <t xml:space="preserve">1-3 yrs:    </t>
  </si>
  <si>
    <t>3-5 yrs:   </t>
  </si>
  <si>
    <t>&gt; 5 yrs:    </t>
  </si>
  <si>
    <t xml:space="preserve">Total:       </t>
  </si>
  <si>
    <t xml:space="preserve">Swedish covered bonds AAA/Aaa: </t>
  </si>
  <si>
    <t>Swedish government bonds:</t>
  </si>
  <si>
    <t>Floating:                        </t>
  </si>
  <si>
    <t>Total:                     </t>
  </si>
  <si>
    <t xml:space="preserve">Monthly: </t>
  </si>
  <si>
    <t xml:space="preserve">Quarterly: </t>
  </si>
  <si>
    <t xml:space="preserve">No prior ranks: </t>
  </si>
  <si>
    <t>Prior ranks:</t>
  </si>
  <si>
    <t>Impaired loans: None</t>
  </si>
  <si>
    <t>Dynamic pool: Yes</t>
  </si>
  <si>
    <t>Total:</t>
  </si>
  <si>
    <t xml:space="preserve">&lt; SEK 500,000:             </t>
  </si>
  <si>
    <t xml:space="preserve">SEK 500,000-SEK 1 M: </t>
  </si>
  <si>
    <t xml:space="preserve">SEK 1 M- SEK 1.5 M:    </t>
  </si>
  <si>
    <t xml:space="preserve">Fixed 2 - 5 yrs:              </t>
  </si>
  <si>
    <t>Fixed 5 years and more:</t>
  </si>
  <si>
    <t>Stress test, 20% price drop in the market value of the loan portfolio</t>
  </si>
  <si>
    <t>LTV after stress test</t>
  </si>
  <si>
    <t>(MSEK)</t>
  </si>
  <si>
    <t>(%)</t>
  </si>
  <si>
    <t xml:space="preserve">Weighted avarage Max LTV, Collateral </t>
  </si>
  <si>
    <t xml:space="preserve">Remaining interest-rate fixing period </t>
  </si>
  <si>
    <t>Distribution of interest-rate type</t>
  </si>
  <si>
    <t>Interest-payment frequency</t>
  </si>
  <si>
    <t>Prior ranks</t>
  </si>
  <si>
    <t>Loan distribution</t>
  </si>
  <si>
    <t>Substitute collateral</t>
  </si>
  <si>
    <t>SEK &gt;= 5M</t>
  </si>
  <si>
    <t xml:space="preserve">SEK 1.5 M - SEK 2,5 M:   </t>
  </si>
  <si>
    <t>SEK 2,5 M - SEK 5 M:       </t>
  </si>
  <si>
    <t>Cover Pool Data</t>
  </si>
  <si>
    <t xml:space="preserve">Average seasoning: 58.5 months </t>
  </si>
  <si>
    <t xml:space="preserve">Average seasoning: 58.4 months </t>
  </si>
  <si>
    <t>67.8%</t>
  </si>
  <si>
    <t xml:space="preserve">Average seasoning: 58.2 months </t>
  </si>
  <si>
    <t xml:space="preserve">Average seasoning: 58,6 months </t>
  </si>
  <si>
    <t xml:space="preserve">Average seasoning: 58,9 months </t>
  </si>
  <si>
    <t xml:space="preserve">Average seasoning: 58,7 months </t>
  </si>
  <si>
    <t xml:space="preserve">Average seasoning: 59,1 months </t>
  </si>
  <si>
    <t xml:space="preserve">Average seasoning: 59,2 months </t>
  </si>
  <si>
    <t xml:space="preserve">Average seasoning: 59,4 months </t>
  </si>
  <si>
    <t>Ändra datum</t>
  </si>
  <si>
    <t xml:space="preserve">Average seasoning: 59,7 months </t>
  </si>
  <si>
    <t xml:space="preserve">Average seasoning: 60,6 months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</si>
</sst>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4" fillId="0" borderId="0" xfId="0" applyFont="1"/>
    <xf numFmtId="14" fontId="5" fillId="0" borderId="0" xfId="0" applyNumberFormat="1" applyFont="1"/>
    <xf numFmtId="0" fontId="5" fillId="2" borderId="1" xfId="0" applyFont="1" applyFill="1" applyBorder="1"/>
    <xf numFmtId="0" fontId="0" fillId="0" borderId="7" xfId="0" applyBorder="1"/>
    <xf numFmtId="0" fontId="0" fillId="0" borderId="0" xfId="0" applyBorder="1"/>
    <xf numFmtId="0" fontId="3" fillId="0" borderId="6" xfId="0" applyFont="1" applyBorder="1"/>
    <xf numFmtId="0" fontId="3" fillId="0" borderId="2" xfId="0" applyFont="1" applyBorder="1"/>
    <xf numFmtId="0" fontId="3" fillId="2" borderId="3" xfId="0" applyFont="1" applyFill="1" applyBorder="1"/>
    <xf numFmtId="0" fontId="5" fillId="0" borderId="0" xfId="0" applyFont="1" applyFill="1" applyBorder="1"/>
    <xf numFmtId="0" fontId="5" fillId="0" borderId="8" xfId="0" applyFont="1" applyFill="1" applyBorder="1"/>
    <xf numFmtId="0" fontId="3" fillId="0" borderId="0" xfId="0" applyFont="1" applyFill="1" applyBorder="1"/>
    <xf numFmtId="0" fontId="3" fillId="0" borderId="8" xfId="0" applyFont="1" applyFill="1" applyBorder="1"/>
    <xf numFmtId="0" fontId="3" fillId="2" borderId="11" xfId="0" applyFont="1" applyFill="1" applyBorder="1"/>
    <xf numFmtId="0" fontId="3" fillId="0" borderId="5" xfId="0" applyFont="1" applyFill="1" applyBorder="1"/>
    <xf numFmtId="0" fontId="0" fillId="0" borderId="5" xfId="0" applyBorder="1"/>
    <xf numFmtId="9" fontId="3" fillId="0" borderId="0" xfId="0" applyNumberFormat="1" applyFont="1" applyFill="1" applyBorder="1"/>
    <xf numFmtId="0" fontId="5" fillId="2" borderId="9" xfId="0" applyFont="1" applyFill="1" applyBorder="1"/>
    <xf numFmtId="0" fontId="0" fillId="0" borderId="7" xfId="0" applyFont="1" applyFill="1" applyBorder="1"/>
    <xf numFmtId="3" fontId="0" fillId="0" borderId="0" xfId="0" applyNumberFormat="1" applyFont="1" applyFill="1" applyBorder="1"/>
    <xf numFmtId="9" fontId="0" fillId="0" borderId="0" xfId="0" applyNumberFormat="1" applyFont="1" applyFill="1" applyBorder="1"/>
    <xf numFmtId="0" fontId="0" fillId="0" borderId="4" xfId="0" applyFont="1" applyFill="1" applyBorder="1"/>
    <xf numFmtId="9" fontId="0" fillId="0" borderId="5" xfId="0" applyNumberFormat="1" applyFont="1" applyFill="1" applyBorder="1"/>
    <xf numFmtId="0" fontId="5" fillId="0" borderId="6" xfId="0" applyFont="1" applyFill="1" applyBorder="1"/>
    <xf numFmtId="0" fontId="0" fillId="0" borderId="0" xfId="0" applyFont="1" applyFill="1" applyBorder="1"/>
    <xf numFmtId="9" fontId="0" fillId="0" borderId="0" xfId="1" applyFont="1" applyFill="1" applyBorder="1"/>
    <xf numFmtId="9" fontId="0" fillId="0" borderId="5" xfId="1" applyFont="1" applyFill="1" applyBorder="1"/>
    <xf numFmtId="0" fontId="2" fillId="0" borderId="0" xfId="0" applyFont="1"/>
    <xf numFmtId="0" fontId="5" fillId="2" borderId="10" xfId="0" applyFont="1" applyFill="1" applyBorder="1"/>
    <xf numFmtId="0" fontId="2" fillId="0" borderId="4" xfId="0" applyFont="1" applyFill="1" applyBorder="1"/>
    <xf numFmtId="3" fontId="2" fillId="0" borderId="5" xfId="0" applyNumberFormat="1" applyFont="1" applyFill="1" applyBorder="1"/>
    <xf numFmtId="0" fontId="2" fillId="0" borderId="4" xfId="0" applyFont="1" applyBorder="1"/>
    <xf numFmtId="0" fontId="0" fillId="0" borderId="0" xfId="0" applyAlignment="1">
      <alignment vertical="center" wrapText="1"/>
    </xf>
    <xf numFmtId="3" fontId="0" fillId="0" borderId="2" xfId="0" applyNumberFormat="1" applyFont="1" applyFill="1" applyBorder="1"/>
    <xf numFmtId="0" fontId="3" fillId="0" borderId="3" xfId="0" applyFont="1" applyFill="1" applyBorder="1"/>
    <xf numFmtId="9" fontId="2" fillId="0" borderId="5" xfId="0" applyNumberFormat="1" applyFont="1" applyFill="1" applyBorder="1"/>
    <xf numFmtId="0" fontId="0" fillId="0" borderId="1" xfId="0" applyFont="1" applyFill="1" applyBorder="1"/>
    <xf numFmtId="9" fontId="0" fillId="0" borderId="2" xfId="0" applyNumberFormat="1" applyFont="1" applyFill="1" applyBorder="1"/>
    <xf numFmtId="0" fontId="5" fillId="0" borderId="3" xfId="0" applyFont="1" applyFill="1" applyBorder="1"/>
    <xf numFmtId="0" fontId="3" fillId="0" borderId="6" xfId="0" applyFont="1" applyFill="1" applyBorder="1"/>
    <xf numFmtId="9" fontId="3" fillId="0" borderId="5" xfId="0" applyNumberFormat="1" applyFont="1" applyFill="1" applyBorder="1"/>
    <xf numFmtId="0" fontId="0" fillId="0" borderId="0" xfId="0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3" fillId="0" borderId="3" xfId="0" applyFont="1" applyBorder="1"/>
    <xf numFmtId="0" fontId="2" fillId="0" borderId="4" xfId="0" applyFont="1" applyBorder="1" applyAlignment="1">
      <alignment vertical="center" wrapText="1"/>
    </xf>
    <xf numFmtId="0" fontId="0" fillId="0" borderId="7" xfId="0" applyFill="1" applyBorder="1"/>
    <xf numFmtId="0" fontId="0" fillId="0" borderId="0" xfId="0" applyFill="1" applyBorder="1"/>
    <xf numFmtId="0" fontId="3" fillId="2" borderId="2" xfId="0" applyFont="1" applyFill="1" applyBorder="1" applyAlignment="1">
      <alignment horizontal="right"/>
    </xf>
    <xf numFmtId="0" fontId="3" fillId="0" borderId="2" xfId="0" applyFont="1" applyFill="1" applyBorder="1"/>
    <xf numFmtId="0" fontId="5" fillId="2" borderId="10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3" fontId="0" fillId="0" borderId="5" xfId="0" applyNumberFormat="1" applyFont="1" applyFill="1" applyBorder="1"/>
    <xf numFmtId="9" fontId="3" fillId="0" borderId="0" xfId="1" applyFont="1" applyFill="1" applyBorder="1"/>
    <xf numFmtId="0" fontId="5" fillId="2" borderId="2" xfId="0" applyFont="1" applyFill="1" applyBorder="1" applyAlignment="1">
      <alignment horizontal="right"/>
    </xf>
    <xf numFmtId="0" fontId="3" fillId="0" borderId="0" xfId="0" applyFont="1" applyFill="1"/>
    <xf numFmtId="0" fontId="0" fillId="0" borderId="4" xfId="0" applyFill="1" applyBorder="1"/>
    <xf numFmtId="0" fontId="0" fillId="0" borderId="0" xfId="0" applyFill="1"/>
    <xf numFmtId="0" fontId="0" fillId="0" borderId="1" xfId="0" applyFill="1" applyBorder="1"/>
    <xf numFmtId="9" fontId="3" fillId="0" borderId="2" xfId="0" applyNumberFormat="1" applyFont="1" applyFill="1" applyBorder="1"/>
    <xf numFmtId="3" fontId="2" fillId="0" borderId="12" xfId="0" applyNumberFormat="1" applyFont="1" applyFill="1" applyBorder="1"/>
    <xf numFmtId="9" fontId="2" fillId="0" borderId="12" xfId="0" applyNumberFormat="1" applyFont="1" applyFill="1" applyBorder="1"/>
    <xf numFmtId="9" fontId="1" fillId="0" borderId="0" xfId="1" applyFont="1" applyFill="1" applyBorder="1"/>
    <xf numFmtId="9" fontId="2" fillId="0" borderId="12" xfId="1" applyFont="1" applyFill="1" applyBorder="1"/>
    <xf numFmtId="9" fontId="3" fillId="0" borderId="5" xfId="0" applyNumberFormat="1" applyFont="1" applyFill="1" applyBorder="1" applyAlignment="1">
      <alignment horizontal="right"/>
    </xf>
    <xf numFmtId="0" fontId="5" fillId="2" borderId="10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</xdr:rowOff>
    </xdr:from>
    <xdr:ext cx="2162175" cy="547056"/>
    <xdr:pic>
      <xdr:nvPicPr>
        <xdr:cNvPr id="2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1</xdr:row>
      <xdr:rowOff>1</xdr:rowOff>
    </xdr:from>
    <xdr:ext cx="2162175" cy="547056"/>
    <xdr:pic>
      <xdr:nvPicPr>
        <xdr:cNvPr id="3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</xdr:rowOff>
    </xdr:from>
    <xdr:ext cx="2162175" cy="547056"/>
    <xdr:pic>
      <xdr:nvPicPr>
        <xdr:cNvPr id="3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</xdr:rowOff>
    </xdr:from>
    <xdr:ext cx="2162175" cy="547056"/>
    <xdr:pic>
      <xdr:nvPicPr>
        <xdr:cNvPr id="3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</xdr:rowOff>
    </xdr:from>
    <xdr:ext cx="2162175" cy="547056"/>
    <xdr:pic>
      <xdr:nvPicPr>
        <xdr:cNvPr id="3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</xdr:rowOff>
    </xdr:from>
    <xdr:ext cx="2162175" cy="547056"/>
    <xdr:pic>
      <xdr:nvPicPr>
        <xdr:cNvPr id="2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</xdr:rowOff>
    </xdr:from>
    <xdr:ext cx="2162175" cy="547056"/>
    <xdr:pic>
      <xdr:nvPicPr>
        <xdr:cNvPr id="2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1</xdr:row>
      <xdr:rowOff>1</xdr:rowOff>
    </xdr:from>
    <xdr:ext cx="2162175" cy="547056"/>
    <xdr:pic>
      <xdr:nvPicPr>
        <xdr:cNvPr id="3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</xdr:rowOff>
    </xdr:from>
    <xdr:ext cx="2162175" cy="547056"/>
    <xdr:pic>
      <xdr:nvPicPr>
        <xdr:cNvPr id="2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1</xdr:row>
      <xdr:rowOff>1</xdr:rowOff>
    </xdr:from>
    <xdr:ext cx="2162175" cy="547056"/>
    <xdr:pic>
      <xdr:nvPicPr>
        <xdr:cNvPr id="3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</xdr:rowOff>
    </xdr:from>
    <xdr:ext cx="2162175" cy="547056"/>
    <xdr:pic>
      <xdr:nvPicPr>
        <xdr:cNvPr id="4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1</xdr:row>
      <xdr:rowOff>1</xdr:rowOff>
    </xdr:from>
    <xdr:ext cx="2162175" cy="547056"/>
    <xdr:pic>
      <xdr:nvPicPr>
        <xdr:cNvPr id="5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</xdr:rowOff>
    </xdr:from>
    <xdr:ext cx="2162175" cy="547056"/>
    <xdr:pic>
      <xdr:nvPicPr>
        <xdr:cNvPr id="4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1</xdr:row>
      <xdr:rowOff>1</xdr:rowOff>
    </xdr:from>
    <xdr:ext cx="2162175" cy="547056"/>
    <xdr:pic>
      <xdr:nvPicPr>
        <xdr:cNvPr id="5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</xdr:rowOff>
    </xdr:from>
    <xdr:ext cx="2162175" cy="547056"/>
    <xdr:pic>
      <xdr:nvPicPr>
        <xdr:cNvPr id="8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1</xdr:row>
      <xdr:rowOff>1</xdr:rowOff>
    </xdr:from>
    <xdr:ext cx="2162175" cy="547056"/>
    <xdr:pic>
      <xdr:nvPicPr>
        <xdr:cNvPr id="9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</xdr:rowOff>
    </xdr:from>
    <xdr:ext cx="2162175" cy="547056"/>
    <xdr:pic>
      <xdr:nvPicPr>
        <xdr:cNvPr id="4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1</xdr:row>
      <xdr:rowOff>1</xdr:rowOff>
    </xdr:from>
    <xdr:ext cx="2162175" cy="547056"/>
    <xdr:pic>
      <xdr:nvPicPr>
        <xdr:cNvPr id="5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1</xdr:row>
      <xdr:rowOff>1</xdr:rowOff>
    </xdr:from>
    <xdr:ext cx="2162175" cy="547056"/>
    <xdr:pic>
      <xdr:nvPicPr>
        <xdr:cNvPr id="8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1</xdr:row>
      <xdr:rowOff>1</xdr:rowOff>
    </xdr:from>
    <xdr:ext cx="2162175" cy="547056"/>
    <xdr:pic>
      <xdr:nvPicPr>
        <xdr:cNvPr id="9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</xdr:rowOff>
    </xdr:from>
    <xdr:ext cx="2162175" cy="547056"/>
    <xdr:pic>
      <xdr:nvPicPr>
        <xdr:cNvPr id="6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1</xdr:row>
      <xdr:rowOff>1</xdr:rowOff>
    </xdr:from>
    <xdr:ext cx="2162175" cy="547056"/>
    <xdr:pic>
      <xdr:nvPicPr>
        <xdr:cNvPr id="7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</xdr:rowOff>
    </xdr:from>
    <xdr:ext cx="2162175" cy="547056"/>
    <xdr:pic>
      <xdr:nvPicPr>
        <xdr:cNvPr id="2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1</xdr:row>
      <xdr:rowOff>1</xdr:rowOff>
    </xdr:from>
    <xdr:ext cx="2162175" cy="547056"/>
    <xdr:pic>
      <xdr:nvPicPr>
        <xdr:cNvPr id="3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zoomScaleNormal="100" workbookViewId="0">
      <selection activeCell="I56" sqref="I56"/>
    </sheetView>
  </sheetViews>
  <sheetFormatPr defaultRowHeight="15" x14ac:dyDescent="0.25"/>
  <cols>
    <col min="1" max="1" width="51.140625" bestFit="1" customWidth="1"/>
    <col min="2" max="2" width="18" customWidth="1"/>
    <col min="3" max="3" width="22.85546875" customWidth="1"/>
  </cols>
  <sheetData>
    <row r="1" spans="1:4" ht="15.75" x14ac:dyDescent="0.25">
      <c r="A1" s="1"/>
      <c r="B1" s="1"/>
      <c r="C1" s="1"/>
      <c r="D1" s="1"/>
    </row>
    <row r="2" spans="1:4" ht="15.75" x14ac:dyDescent="0.25">
      <c r="A2" s="1"/>
      <c r="B2" s="1"/>
      <c r="C2" s="1"/>
      <c r="D2" s="1"/>
    </row>
    <row r="3" spans="1:4" ht="15.75" x14ac:dyDescent="0.25">
      <c r="A3" s="1"/>
      <c r="B3" s="1"/>
      <c r="C3" s="1"/>
      <c r="D3" s="1"/>
    </row>
    <row r="4" spans="1:4" ht="15.75" x14ac:dyDescent="0.25">
      <c r="A4" s="1"/>
      <c r="B4" s="1"/>
      <c r="C4" s="1"/>
      <c r="D4" s="1"/>
    </row>
    <row r="5" spans="1:4" ht="18.75" x14ac:dyDescent="0.3">
      <c r="A5" s="2" t="s">
        <v>41</v>
      </c>
      <c r="B5" s="1"/>
      <c r="C5" s="3">
        <v>41729</v>
      </c>
      <c r="D5" s="1"/>
    </row>
    <row r="6" spans="1:4" ht="19.5" thickBot="1" x14ac:dyDescent="0.35">
      <c r="A6" s="2"/>
      <c r="B6" s="1"/>
      <c r="C6" s="3"/>
      <c r="D6" s="1"/>
    </row>
    <row r="7" spans="1:4" ht="16.5" thickBot="1" x14ac:dyDescent="0.3">
      <c r="A7" s="8"/>
      <c r="B7" s="50"/>
      <c r="C7" s="8"/>
      <c r="D7" s="8"/>
    </row>
    <row r="8" spans="1:4" ht="16.5" thickBot="1" x14ac:dyDescent="0.3">
      <c r="A8" s="4" t="s">
        <v>1</v>
      </c>
      <c r="B8" s="49" t="s">
        <v>29</v>
      </c>
      <c r="C8" s="49" t="s">
        <v>30</v>
      </c>
      <c r="D8" s="9"/>
    </row>
    <row r="9" spans="1:4" ht="15.75" x14ac:dyDescent="0.25">
      <c r="A9" s="37" t="s">
        <v>2</v>
      </c>
      <c r="B9" s="34">
        <v>81671</v>
      </c>
      <c r="C9" s="38">
        <f>B9/B12</f>
        <v>0.76996540053360485</v>
      </c>
      <c r="D9" s="39"/>
    </row>
    <row r="10" spans="1:4" ht="15.75" x14ac:dyDescent="0.25">
      <c r="A10" s="19" t="s">
        <v>3</v>
      </c>
      <c r="B10" s="20">
        <v>22300</v>
      </c>
      <c r="C10" s="21">
        <f>B10/B12</f>
        <v>0.21023653967625458</v>
      </c>
      <c r="D10" s="11"/>
    </row>
    <row r="11" spans="1:4" ht="15.75" x14ac:dyDescent="0.25">
      <c r="A11" s="19" t="s">
        <v>4</v>
      </c>
      <c r="B11" s="20">
        <v>2100</v>
      </c>
      <c r="C11" s="21">
        <f>B11/B12</f>
        <v>1.9798059790140567E-2</v>
      </c>
      <c r="D11" s="11"/>
    </row>
    <row r="12" spans="1:4" ht="16.5" thickBot="1" x14ac:dyDescent="0.3">
      <c r="A12" s="30" t="s">
        <v>0</v>
      </c>
      <c r="B12" s="31">
        <f>B9+B10+B11</f>
        <v>106071</v>
      </c>
      <c r="C12" s="36">
        <f>SUM(C9:C11)</f>
        <v>1</v>
      </c>
      <c r="D12" s="24"/>
    </row>
    <row r="13" spans="1:4" ht="16.5" thickBot="1" x14ac:dyDescent="0.3">
      <c r="A13" s="25"/>
      <c r="B13" s="20"/>
      <c r="C13" s="21"/>
      <c r="D13" s="10"/>
    </row>
    <row r="14" spans="1:4" ht="16.5" thickBot="1" x14ac:dyDescent="0.3">
      <c r="A14" s="18" t="s">
        <v>31</v>
      </c>
      <c r="B14" s="51"/>
      <c r="C14" s="52" t="s">
        <v>30</v>
      </c>
      <c r="D14" s="14"/>
    </row>
    <row r="15" spans="1:4" ht="15.75" x14ac:dyDescent="0.25">
      <c r="A15" s="19" t="s">
        <v>2</v>
      </c>
      <c r="B15" s="20"/>
      <c r="C15" s="26">
        <v>0.63</v>
      </c>
      <c r="D15" s="11"/>
    </row>
    <row r="16" spans="1:4" ht="15.75" x14ac:dyDescent="0.25">
      <c r="A16" s="19" t="s">
        <v>3</v>
      </c>
      <c r="B16" s="20"/>
      <c r="C16" s="26">
        <v>0.62</v>
      </c>
      <c r="D16" s="11"/>
    </row>
    <row r="17" spans="1:5" ht="16.5" thickBot="1" x14ac:dyDescent="0.3">
      <c r="A17" s="22" t="s">
        <v>4</v>
      </c>
      <c r="B17" s="53"/>
      <c r="C17" s="27">
        <v>0.6</v>
      </c>
      <c r="D17" s="24"/>
    </row>
    <row r="18" spans="1:5" ht="16.5" thickBot="1" x14ac:dyDescent="0.3">
      <c r="A18" s="19"/>
      <c r="B18" s="20"/>
      <c r="C18" s="21"/>
      <c r="D18" s="10"/>
    </row>
    <row r="19" spans="1:5" ht="16.5" thickBot="1" x14ac:dyDescent="0.3">
      <c r="A19" s="18" t="s">
        <v>32</v>
      </c>
      <c r="B19" s="51" t="s">
        <v>29</v>
      </c>
      <c r="C19" s="51" t="s">
        <v>30</v>
      </c>
      <c r="D19" s="14"/>
    </row>
    <row r="20" spans="1:5" ht="15.75" x14ac:dyDescent="0.25">
      <c r="A20" s="19" t="s">
        <v>5</v>
      </c>
      <c r="B20" s="20">
        <v>60491</v>
      </c>
      <c r="C20" s="21">
        <f>B20/$B$25</f>
        <v>0.57028782607875861</v>
      </c>
      <c r="D20" s="11"/>
      <c r="E20" s="58"/>
    </row>
    <row r="21" spans="1:5" ht="15.75" x14ac:dyDescent="0.25">
      <c r="A21" s="19" t="s">
        <v>6</v>
      </c>
      <c r="B21" s="20">
        <f>1319</f>
        <v>1319</v>
      </c>
      <c r="C21" s="21">
        <f>B21/$B$25</f>
        <v>1.2435067077712098E-2</v>
      </c>
      <c r="D21" s="11"/>
      <c r="E21" s="58"/>
    </row>
    <row r="22" spans="1:5" ht="15.75" x14ac:dyDescent="0.25">
      <c r="A22" s="19" t="s">
        <v>7</v>
      </c>
      <c r="B22" s="20">
        <f>22611+8818</f>
        <v>31429</v>
      </c>
      <c r="C22" s="21">
        <f>B22/$B$25</f>
        <v>0.29630153387825137</v>
      </c>
      <c r="D22" s="11"/>
      <c r="E22" s="58"/>
    </row>
    <row r="23" spans="1:5" ht="15.75" x14ac:dyDescent="0.25">
      <c r="A23" s="19" t="s">
        <v>8</v>
      </c>
      <c r="B23" s="20">
        <f>6953+3397</f>
        <v>10350</v>
      </c>
      <c r="C23" s="21">
        <f>B23/$B$25</f>
        <v>9.7576151822835647E-2</v>
      </c>
      <c r="D23" s="11"/>
      <c r="E23" s="58"/>
    </row>
    <row r="24" spans="1:5" ht="15.75" x14ac:dyDescent="0.25">
      <c r="A24" s="19" t="s">
        <v>9</v>
      </c>
      <c r="B24" s="20">
        <f>954+1528</f>
        <v>2482</v>
      </c>
      <c r="C24" s="21">
        <f t="shared" ref="C24" si="0">B24/$B$25</f>
        <v>2.3399421142442325E-2</v>
      </c>
      <c r="D24" s="11"/>
      <c r="E24" s="58"/>
    </row>
    <row r="25" spans="1:5" ht="16.5" thickBot="1" x14ac:dyDescent="0.3">
      <c r="A25" s="30" t="s">
        <v>10</v>
      </c>
      <c r="B25" s="31">
        <f>SUM(B20:B24)</f>
        <v>106071</v>
      </c>
      <c r="C25" s="36">
        <f>SUM(C20:C24)</f>
        <v>1</v>
      </c>
      <c r="D25" s="24"/>
    </row>
    <row r="26" spans="1:5" ht="16.5" thickBot="1" x14ac:dyDescent="0.3">
      <c r="A26" s="25"/>
      <c r="B26" s="26"/>
      <c r="C26" s="21"/>
      <c r="D26" s="10"/>
    </row>
    <row r="27" spans="1:5" ht="16.5" thickBot="1" x14ac:dyDescent="0.3">
      <c r="A27" s="67" t="s">
        <v>54</v>
      </c>
      <c r="B27" s="51" t="s">
        <v>29</v>
      </c>
      <c r="C27" s="51" t="s">
        <v>30</v>
      </c>
      <c r="D27" s="14"/>
    </row>
    <row r="28" spans="1:5" ht="15.75" x14ac:dyDescent="0.25">
      <c r="A28" s="6"/>
      <c r="B28" s="26"/>
      <c r="C28" s="21"/>
      <c r="D28" s="10"/>
    </row>
    <row r="29" spans="1:5" ht="16.5" thickBot="1" x14ac:dyDescent="0.3">
      <c r="B29" s="26"/>
      <c r="C29" s="21"/>
      <c r="D29" s="10"/>
    </row>
    <row r="30" spans="1:5" ht="16.5" thickBot="1" x14ac:dyDescent="0.3">
      <c r="A30" s="4" t="s">
        <v>33</v>
      </c>
      <c r="B30" s="55" t="s">
        <v>29</v>
      </c>
      <c r="C30" s="55" t="s">
        <v>30</v>
      </c>
      <c r="D30" s="9"/>
    </row>
    <row r="31" spans="1:5" ht="15.75" x14ac:dyDescent="0.25">
      <c r="A31" s="59" t="s">
        <v>13</v>
      </c>
      <c r="B31" s="34">
        <v>62002.039068999999</v>
      </c>
      <c r="C31" s="60">
        <f>B31/$B$34</f>
        <v>0.58453134062199996</v>
      </c>
      <c r="D31" s="35"/>
    </row>
    <row r="32" spans="1:5" ht="15.75" x14ac:dyDescent="0.25">
      <c r="A32" s="47" t="s">
        <v>25</v>
      </c>
      <c r="B32" s="20">
        <v>34825.731460000003</v>
      </c>
      <c r="C32" s="17">
        <f>B32/$B$34</f>
        <v>0.32832358103257275</v>
      </c>
      <c r="D32" s="13"/>
    </row>
    <row r="33" spans="1:4" ht="15.75" x14ac:dyDescent="0.25">
      <c r="A33" s="47" t="s">
        <v>26</v>
      </c>
      <c r="B33" s="20">
        <v>9243.597694</v>
      </c>
      <c r="C33" s="17">
        <f t="shared" ref="C33" si="1">B33/$B$34</f>
        <v>8.7145078345427271E-2</v>
      </c>
      <c r="D33" s="13"/>
    </row>
    <row r="34" spans="1:4" ht="16.5" thickBot="1" x14ac:dyDescent="0.3">
      <c r="A34" s="30" t="s">
        <v>14</v>
      </c>
      <c r="B34" s="31">
        <f>SUM(B31:B33)</f>
        <v>106071.368223</v>
      </c>
      <c r="C34" s="36">
        <f>SUM(C31:C33)</f>
        <v>1</v>
      </c>
      <c r="D34" s="24"/>
    </row>
    <row r="35" spans="1:4" ht="16.5" thickBot="1" x14ac:dyDescent="0.3">
      <c r="A35" s="1"/>
      <c r="B35" s="56"/>
      <c r="C35" s="1"/>
      <c r="D35" s="1"/>
    </row>
    <row r="36" spans="1:4" ht="16.5" thickBot="1" x14ac:dyDescent="0.3">
      <c r="A36" s="18" t="s">
        <v>34</v>
      </c>
      <c r="B36" s="51" t="s">
        <v>29</v>
      </c>
      <c r="C36" s="51" t="s">
        <v>30</v>
      </c>
      <c r="D36" s="14"/>
    </row>
    <row r="37" spans="1:4" ht="15.75" x14ac:dyDescent="0.25">
      <c r="A37" s="59" t="s">
        <v>15</v>
      </c>
      <c r="B37" s="20">
        <v>98993</v>
      </c>
      <c r="C37" s="17">
        <f>B37/$B$39</f>
        <v>0.93327111085970715</v>
      </c>
      <c r="D37" s="35"/>
    </row>
    <row r="38" spans="1:4" ht="15.75" x14ac:dyDescent="0.25">
      <c r="A38" s="47" t="s">
        <v>16</v>
      </c>
      <c r="B38" s="20">
        <v>7078</v>
      </c>
      <c r="C38" s="17">
        <f>B38/$B$39</f>
        <v>6.6728889140292819E-2</v>
      </c>
      <c r="D38" s="13"/>
    </row>
    <row r="39" spans="1:4" ht="16.5" thickBot="1" x14ac:dyDescent="0.3">
      <c r="A39" s="30" t="s">
        <v>0</v>
      </c>
      <c r="B39" s="31">
        <f>SUM(B37:B38)</f>
        <v>106071</v>
      </c>
      <c r="C39" s="41">
        <f>SUM(C37:C38)</f>
        <v>1</v>
      </c>
      <c r="D39" s="40"/>
    </row>
    <row r="40" spans="1:4" ht="15.75" x14ac:dyDescent="0.25">
      <c r="B40" s="56"/>
      <c r="C40" s="1"/>
      <c r="D40" s="1"/>
    </row>
    <row r="41" spans="1:4" ht="15.75" x14ac:dyDescent="0.25">
      <c r="B41" s="56"/>
      <c r="C41" s="1"/>
      <c r="D41" s="1"/>
    </row>
    <row r="42" spans="1:4" ht="16.5" thickBot="1" x14ac:dyDescent="0.3">
      <c r="B42" s="56"/>
      <c r="C42" s="1"/>
      <c r="D42" s="1"/>
    </row>
    <row r="43" spans="1:4" ht="16.5" thickBot="1" x14ac:dyDescent="0.3">
      <c r="A43" s="18" t="s">
        <v>35</v>
      </c>
      <c r="B43" s="51" t="s">
        <v>29</v>
      </c>
      <c r="C43" s="51" t="s">
        <v>30</v>
      </c>
      <c r="D43" s="14"/>
    </row>
    <row r="44" spans="1:4" ht="15.75" x14ac:dyDescent="0.25">
      <c r="A44" s="47" t="s">
        <v>17</v>
      </c>
      <c r="B44" s="20">
        <v>101150</v>
      </c>
      <c r="C44" s="17">
        <f>B44/$B$46</f>
        <v>0.95360654655843724</v>
      </c>
      <c r="D44" s="13"/>
    </row>
    <row r="45" spans="1:4" ht="15.75" x14ac:dyDescent="0.25">
      <c r="A45" s="47" t="s">
        <v>18</v>
      </c>
      <c r="B45" s="20">
        <v>4921</v>
      </c>
      <c r="C45" s="17">
        <f>B45/$B$46</f>
        <v>4.6393453441562725E-2</v>
      </c>
      <c r="D45" s="13"/>
    </row>
    <row r="46" spans="1:4" ht="16.5" thickBot="1" x14ac:dyDescent="0.3">
      <c r="A46" s="30" t="s">
        <v>21</v>
      </c>
      <c r="B46" s="31">
        <f>SUM(B44:B45)</f>
        <v>106071</v>
      </c>
      <c r="C46" s="36">
        <f>SUM(C44:C45)</f>
        <v>1</v>
      </c>
      <c r="D46" s="40"/>
    </row>
    <row r="47" spans="1:4" ht="15.75" x14ac:dyDescent="0.25">
      <c r="B47" s="56"/>
      <c r="C47" s="1"/>
      <c r="D47" s="1"/>
    </row>
    <row r="48" spans="1:4" ht="16.5" thickBot="1" x14ac:dyDescent="0.3">
      <c r="B48" s="56"/>
      <c r="C48" s="1"/>
      <c r="D48" s="1"/>
    </row>
    <row r="49" spans="1:4" ht="16.5" thickBot="1" x14ac:dyDescent="0.3">
      <c r="A49" s="18" t="s">
        <v>36</v>
      </c>
      <c r="B49" s="51" t="s">
        <v>29</v>
      </c>
      <c r="C49" s="51" t="s">
        <v>30</v>
      </c>
      <c r="D49" s="14"/>
    </row>
    <row r="50" spans="1:4" ht="15.75" x14ac:dyDescent="0.25">
      <c r="A50" s="47" t="s">
        <v>22</v>
      </c>
      <c r="B50" s="20">
        <v>10779</v>
      </c>
      <c r="C50" s="54">
        <f>B50/$B$56</f>
        <v>0.10162061260853579</v>
      </c>
      <c r="D50" s="13"/>
    </row>
    <row r="51" spans="1:4" ht="15.75" x14ac:dyDescent="0.25">
      <c r="A51" s="47" t="s">
        <v>23</v>
      </c>
      <c r="B51" s="20">
        <v>25878</v>
      </c>
      <c r="C51" s="54">
        <f>B51/$B$56</f>
        <v>0.24396866249964647</v>
      </c>
      <c r="D51" s="11"/>
    </row>
    <row r="52" spans="1:4" ht="15.75" x14ac:dyDescent="0.25">
      <c r="A52" s="47" t="s">
        <v>24</v>
      </c>
      <c r="B52" s="20">
        <v>26801</v>
      </c>
      <c r="C52" s="54">
        <f t="shared" ref="C52:C55" si="2">B52/$B$56</f>
        <v>0.25267038115978918</v>
      </c>
      <c r="D52" s="11"/>
    </row>
    <row r="53" spans="1:4" ht="15.75" x14ac:dyDescent="0.25">
      <c r="A53" s="47" t="s">
        <v>39</v>
      </c>
      <c r="B53" s="20">
        <f>19100+11185</f>
        <v>30285</v>
      </c>
      <c r="C53" s="54">
        <f t="shared" si="2"/>
        <v>0.28551630511638432</v>
      </c>
      <c r="D53" s="11"/>
    </row>
    <row r="54" spans="1:4" ht="15.75" x14ac:dyDescent="0.25">
      <c r="A54" s="47" t="s">
        <v>40</v>
      </c>
      <c r="B54" s="20">
        <v>11791</v>
      </c>
      <c r="C54" s="54">
        <f>B54/$B$56-0.01</f>
        <v>0.10116139189787973</v>
      </c>
      <c r="D54" s="11"/>
    </row>
    <row r="55" spans="1:4" ht="15.75" x14ac:dyDescent="0.25">
      <c r="A55" s="47" t="s">
        <v>38</v>
      </c>
      <c r="B55" s="20">
        <v>537</v>
      </c>
      <c r="C55" s="54">
        <f t="shared" si="2"/>
        <v>5.0626467177645159E-3</v>
      </c>
      <c r="D55" s="11"/>
    </row>
    <row r="56" spans="1:4" ht="16.5" thickBot="1" x14ac:dyDescent="0.3">
      <c r="A56" s="30" t="s">
        <v>21</v>
      </c>
      <c r="B56" s="31">
        <f>SUM(B50:B55)</f>
        <v>106071</v>
      </c>
      <c r="C56" s="36">
        <f>SUM(C50:C54)+0.01</f>
        <v>0.99493735328223543</v>
      </c>
      <c r="D56" s="24"/>
    </row>
    <row r="57" spans="1:4" ht="16.5" thickBot="1" x14ac:dyDescent="0.3">
      <c r="A57" s="6"/>
      <c r="B57" s="26"/>
      <c r="C57" s="21"/>
      <c r="D57" s="10"/>
    </row>
    <row r="58" spans="1:4" ht="16.5" thickBot="1" x14ac:dyDescent="0.3">
      <c r="A58" s="18" t="s">
        <v>37</v>
      </c>
      <c r="B58" s="51" t="s">
        <v>29</v>
      </c>
      <c r="C58" s="51" t="s">
        <v>30</v>
      </c>
      <c r="D58" s="14"/>
    </row>
    <row r="59" spans="1:4" ht="15.75" x14ac:dyDescent="0.25">
      <c r="A59" s="47" t="s">
        <v>11</v>
      </c>
      <c r="B59" s="20">
        <v>16250</v>
      </c>
      <c r="C59" s="26">
        <f>B59/B61</f>
        <v>0.79852579852579852</v>
      </c>
      <c r="D59" s="13"/>
    </row>
    <row r="60" spans="1:4" ht="15.75" x14ac:dyDescent="0.25">
      <c r="A60" s="47" t="s">
        <v>12</v>
      </c>
      <c r="B60" s="20">
        <v>4100</v>
      </c>
      <c r="C60" s="26">
        <f>B60/B61</f>
        <v>0.20147420147420148</v>
      </c>
      <c r="D60" s="13"/>
    </row>
    <row r="61" spans="1:4" ht="16.5" thickBot="1" x14ac:dyDescent="0.3">
      <c r="A61" s="30" t="s">
        <v>0</v>
      </c>
      <c r="B61" s="31">
        <f>B59+B60</f>
        <v>20350</v>
      </c>
      <c r="C61" s="36">
        <f>SUM(C59:C60)</f>
        <v>1</v>
      </c>
      <c r="D61" s="24"/>
    </row>
    <row r="62" spans="1:4" ht="16.5" thickBot="1" x14ac:dyDescent="0.3">
      <c r="A62" s="6"/>
      <c r="B62" s="26"/>
      <c r="C62" s="21"/>
      <c r="D62" s="10"/>
    </row>
    <row r="63" spans="1:4" ht="15.75" x14ac:dyDescent="0.25">
      <c r="A63" s="43" t="s">
        <v>19</v>
      </c>
      <c r="B63" s="50"/>
      <c r="C63" s="44"/>
      <c r="D63" s="45"/>
    </row>
    <row r="64" spans="1:4" ht="16.5" thickBot="1" x14ac:dyDescent="0.3">
      <c r="A64" s="46" t="s">
        <v>20</v>
      </c>
      <c r="B64" s="15"/>
      <c r="C64" s="16"/>
      <c r="D64" s="7"/>
    </row>
    <row r="65" spans="1:4" ht="16.5" thickBot="1" x14ac:dyDescent="0.3">
      <c r="B65" s="56"/>
      <c r="D65" s="1"/>
    </row>
    <row r="66" spans="1:4" ht="16.5" thickBot="1" x14ac:dyDescent="0.3">
      <c r="A66" s="18" t="s">
        <v>27</v>
      </c>
      <c r="B66" s="29"/>
      <c r="C66" s="29"/>
      <c r="D66" s="14"/>
    </row>
    <row r="67" spans="1:4" ht="16.5" thickBot="1" x14ac:dyDescent="0.3">
      <c r="A67" s="57" t="s">
        <v>28</v>
      </c>
      <c r="B67" s="41">
        <v>0.67400000000000004</v>
      </c>
      <c r="C67" s="23"/>
      <c r="D67" s="40"/>
    </row>
  </sheetData>
  <pageMargins left="0.7" right="0.7" top="0.75" bottom="0.75" header="0.3" footer="0.3"/>
  <pageSetup paperSize="9" scale="7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A40" zoomScaleNormal="100" workbookViewId="0">
      <selection activeCell="B70" sqref="B70"/>
    </sheetView>
  </sheetViews>
  <sheetFormatPr defaultRowHeight="15" x14ac:dyDescent="0.25"/>
  <cols>
    <col min="1" max="1" width="51.42578125" customWidth="1"/>
    <col min="2" max="2" width="18.5703125" customWidth="1"/>
    <col min="3" max="3" width="22" customWidth="1"/>
    <col min="4" max="4" width="9" customWidth="1"/>
  </cols>
  <sheetData>
    <row r="1" spans="1:4" ht="15.75" x14ac:dyDescent="0.25">
      <c r="A1" s="1"/>
      <c r="B1" s="1"/>
      <c r="C1" s="1"/>
      <c r="D1" s="1"/>
    </row>
    <row r="2" spans="1:4" ht="15.75" x14ac:dyDescent="0.25">
      <c r="A2" s="1"/>
      <c r="B2" s="1"/>
      <c r="C2" s="1"/>
      <c r="D2" s="1"/>
    </row>
    <row r="3" spans="1:4" ht="15.75" x14ac:dyDescent="0.25">
      <c r="A3" s="1"/>
      <c r="B3" s="1"/>
      <c r="C3" s="1"/>
      <c r="D3" s="1"/>
    </row>
    <row r="4" spans="1:4" ht="15.75" x14ac:dyDescent="0.25">
      <c r="A4" s="1"/>
      <c r="B4" s="1"/>
      <c r="C4" s="1"/>
      <c r="D4" s="1"/>
    </row>
    <row r="5" spans="1:4" ht="18.75" x14ac:dyDescent="0.3">
      <c r="A5" s="2" t="s">
        <v>41</v>
      </c>
      <c r="B5" s="1"/>
      <c r="C5" s="3">
        <v>41394</v>
      </c>
      <c r="D5" s="1"/>
    </row>
    <row r="6" spans="1:4" ht="19.5" thickBot="1" x14ac:dyDescent="0.35">
      <c r="A6" s="2"/>
      <c r="B6" s="1"/>
      <c r="C6" s="3"/>
      <c r="D6" s="1"/>
    </row>
    <row r="7" spans="1:4" ht="16.5" thickBot="1" x14ac:dyDescent="0.3">
      <c r="A7" s="8"/>
      <c r="B7" s="50"/>
      <c r="C7" s="8"/>
      <c r="D7" s="8"/>
    </row>
    <row r="8" spans="1:4" ht="16.5" thickBot="1" x14ac:dyDescent="0.3">
      <c r="A8" s="4" t="s">
        <v>1</v>
      </c>
      <c r="B8" s="49" t="s">
        <v>29</v>
      </c>
      <c r="C8" s="49" t="s">
        <v>30</v>
      </c>
      <c r="D8" s="9"/>
    </row>
    <row r="9" spans="1:4" ht="15.75" x14ac:dyDescent="0.25">
      <c r="A9" s="37" t="s">
        <v>2</v>
      </c>
      <c r="B9" s="34">
        <v>76125</v>
      </c>
      <c r="C9" s="38">
        <f>B9/B12</f>
        <v>0.77314090715199768</v>
      </c>
      <c r="D9" s="39"/>
    </row>
    <row r="10" spans="1:4" ht="15.75" x14ac:dyDescent="0.25">
      <c r="A10" s="19" t="s">
        <v>3</v>
      </c>
      <c r="B10" s="20">
        <v>20647</v>
      </c>
      <c r="C10" s="21">
        <f>B10/B12</f>
        <v>0.20969511080416811</v>
      </c>
      <c r="D10" s="11"/>
    </row>
    <row r="11" spans="1:4" ht="15.75" x14ac:dyDescent="0.25">
      <c r="A11" s="19" t="s">
        <v>4</v>
      </c>
      <c r="B11" s="20">
        <v>1690</v>
      </c>
      <c r="C11" s="21">
        <f>B11/B12</f>
        <v>1.716398204383417E-2</v>
      </c>
      <c r="D11" s="11"/>
    </row>
    <row r="12" spans="1:4" ht="16.5" thickBot="1" x14ac:dyDescent="0.3">
      <c r="A12" s="30" t="s">
        <v>0</v>
      </c>
      <c r="B12" s="31">
        <f>B9+B10+B11</f>
        <v>98462</v>
      </c>
      <c r="C12" s="36">
        <f>SUM(C9:C11)</f>
        <v>1</v>
      </c>
      <c r="D12" s="24"/>
    </row>
    <row r="13" spans="1:4" ht="16.5" thickBot="1" x14ac:dyDescent="0.3">
      <c r="A13" s="25"/>
      <c r="B13" s="20"/>
      <c r="C13" s="21"/>
      <c r="D13" s="10"/>
    </row>
    <row r="14" spans="1:4" ht="16.5" thickBot="1" x14ac:dyDescent="0.3">
      <c r="A14" s="18" t="s">
        <v>31</v>
      </c>
      <c r="B14" s="51"/>
      <c r="C14" s="52" t="s">
        <v>30</v>
      </c>
      <c r="D14" s="14"/>
    </row>
    <row r="15" spans="1:4" ht="15.75" x14ac:dyDescent="0.25">
      <c r="A15" s="19" t="s">
        <v>2</v>
      </c>
      <c r="B15" s="20"/>
      <c r="C15" s="26">
        <v>0.61799999999999999</v>
      </c>
      <c r="D15" s="11"/>
    </row>
    <row r="16" spans="1:4" ht="15.75" x14ac:dyDescent="0.25">
      <c r="A16" s="19" t="s">
        <v>3</v>
      </c>
      <c r="B16" s="20"/>
      <c r="C16" s="26">
        <v>0.63449999999999995</v>
      </c>
      <c r="D16" s="11"/>
    </row>
    <row r="17" spans="1:4" ht="16.5" thickBot="1" x14ac:dyDescent="0.3">
      <c r="A17" s="22" t="s">
        <v>4</v>
      </c>
      <c r="B17" s="53"/>
      <c r="C17" s="27">
        <v>0.58940000000000003</v>
      </c>
      <c r="D17" s="24"/>
    </row>
    <row r="18" spans="1:4" ht="16.5" thickBot="1" x14ac:dyDescent="0.3">
      <c r="A18" s="19"/>
      <c r="B18" s="20"/>
      <c r="C18" s="21"/>
      <c r="D18" s="10"/>
    </row>
    <row r="19" spans="1:4" ht="16.5" thickBot="1" x14ac:dyDescent="0.3">
      <c r="A19" s="18" t="s">
        <v>32</v>
      </c>
      <c r="B19" s="51" t="s">
        <v>29</v>
      </c>
      <c r="C19" s="51" t="s">
        <v>30</v>
      </c>
      <c r="D19" s="14"/>
    </row>
    <row r="20" spans="1:4" ht="15.75" x14ac:dyDescent="0.25">
      <c r="A20" s="19" t="s">
        <v>5</v>
      </c>
      <c r="B20" s="20">
        <v>48916</v>
      </c>
      <c r="C20" s="21">
        <f>B20/$B$25</f>
        <v>0.49680079624626761</v>
      </c>
      <c r="D20" s="11"/>
    </row>
    <row r="21" spans="1:4" ht="15.75" x14ac:dyDescent="0.25">
      <c r="A21" s="19" t="s">
        <v>6</v>
      </c>
      <c r="B21" s="20">
        <v>1517</v>
      </c>
      <c r="C21" s="21">
        <f>B21/$B$25</f>
        <v>1.5406959029879548E-2</v>
      </c>
      <c r="D21" s="11"/>
    </row>
    <row r="22" spans="1:4" ht="15.75" x14ac:dyDescent="0.25">
      <c r="A22" s="19" t="s">
        <v>7</v>
      </c>
      <c r="B22" s="20">
        <v>35690</v>
      </c>
      <c r="C22" s="21">
        <f>B22/$B$25</f>
        <v>0.36247486339907781</v>
      </c>
      <c r="D22" s="11"/>
    </row>
    <row r="23" spans="1:4" ht="15.75" x14ac:dyDescent="0.25">
      <c r="A23" s="19" t="s">
        <v>8</v>
      </c>
      <c r="B23" s="20">
        <v>9617</v>
      </c>
      <c r="C23" s="21">
        <f t="shared" ref="C23:C24" si="0">B23/$B$25</f>
        <v>9.7672198411569947E-2</v>
      </c>
      <c r="D23" s="11"/>
    </row>
    <row r="24" spans="1:4" ht="15.75" x14ac:dyDescent="0.25">
      <c r="A24" s="19" t="s">
        <v>9</v>
      </c>
      <c r="B24" s="20">
        <v>2722</v>
      </c>
      <c r="C24" s="21">
        <f t="shared" si="0"/>
        <v>2.7645182913205096E-2</v>
      </c>
      <c r="D24" s="11"/>
    </row>
    <row r="25" spans="1:4" ht="16.5" thickBot="1" x14ac:dyDescent="0.3">
      <c r="A25" s="30" t="s">
        <v>10</v>
      </c>
      <c r="B25" s="31">
        <f>SUM(B20:B24)</f>
        <v>98462</v>
      </c>
      <c r="C25" s="36">
        <f>SUM(C20:C24)</f>
        <v>1</v>
      </c>
      <c r="D25" s="24"/>
    </row>
    <row r="26" spans="1:4" ht="16.5" thickBot="1" x14ac:dyDescent="0.3">
      <c r="A26" s="25"/>
      <c r="B26" s="26"/>
      <c r="C26" s="21"/>
      <c r="D26" s="10"/>
    </row>
    <row r="27" spans="1:4" ht="16.5" thickBot="1" x14ac:dyDescent="0.3">
      <c r="A27" s="18" t="s">
        <v>42</v>
      </c>
      <c r="B27" s="51" t="s">
        <v>29</v>
      </c>
      <c r="C27" s="51" t="s">
        <v>30</v>
      </c>
      <c r="D27" s="14"/>
    </row>
    <row r="28" spans="1:4" ht="15.75" x14ac:dyDescent="0.25">
      <c r="A28" s="5"/>
      <c r="B28" s="26"/>
      <c r="C28" s="21"/>
      <c r="D28" s="10"/>
    </row>
    <row r="29" spans="1:4" ht="16.5" thickBot="1" x14ac:dyDescent="0.3">
      <c r="B29" s="26"/>
      <c r="C29" s="21"/>
      <c r="D29" s="10"/>
    </row>
    <row r="30" spans="1:4" ht="16.5" thickBot="1" x14ac:dyDescent="0.3">
      <c r="A30" s="4" t="s">
        <v>33</v>
      </c>
      <c r="B30" s="55" t="s">
        <v>29</v>
      </c>
      <c r="C30" s="55" t="s">
        <v>30</v>
      </c>
      <c r="D30" s="9"/>
    </row>
    <row r="31" spans="1:4" ht="15.75" x14ac:dyDescent="0.25">
      <c r="A31" s="59" t="s">
        <v>13</v>
      </c>
      <c r="B31" s="34">
        <v>50658</v>
      </c>
      <c r="C31" s="60">
        <f>B31/$B$34</f>
        <v>0.51449290081452748</v>
      </c>
      <c r="D31" s="35"/>
    </row>
    <row r="32" spans="1:4" ht="15.75" x14ac:dyDescent="0.25">
      <c r="A32" s="47" t="s">
        <v>25</v>
      </c>
      <c r="B32" s="20">
        <v>39008</v>
      </c>
      <c r="C32" s="17">
        <f>B32/$B$34</f>
        <v>0.39617314293839245</v>
      </c>
      <c r="D32" s="13"/>
    </row>
    <row r="33" spans="1:4" ht="15.75" x14ac:dyDescent="0.25">
      <c r="A33" s="47" t="s">
        <v>26</v>
      </c>
      <c r="B33" s="20">
        <v>8796</v>
      </c>
      <c r="C33" s="17">
        <f t="shared" ref="C33" si="1">B33/$B$34</f>
        <v>8.9333956247080099E-2</v>
      </c>
      <c r="D33" s="13"/>
    </row>
    <row r="34" spans="1:4" ht="16.5" thickBot="1" x14ac:dyDescent="0.3">
      <c r="A34" s="32" t="s">
        <v>14</v>
      </c>
      <c r="B34" s="31">
        <f>SUM(B31:B33)</f>
        <v>98462</v>
      </c>
      <c r="C34" s="36">
        <f>SUM(C31:C33)</f>
        <v>1</v>
      </c>
      <c r="D34" s="24"/>
    </row>
    <row r="35" spans="1:4" ht="16.5" thickBot="1" x14ac:dyDescent="0.3">
      <c r="A35" s="1"/>
      <c r="B35" s="56"/>
      <c r="C35" s="1"/>
      <c r="D35" s="1"/>
    </row>
    <row r="36" spans="1:4" ht="16.5" thickBot="1" x14ac:dyDescent="0.3">
      <c r="A36" s="18" t="s">
        <v>34</v>
      </c>
      <c r="B36" s="51" t="s">
        <v>29</v>
      </c>
      <c r="C36" s="51" t="s">
        <v>30</v>
      </c>
      <c r="D36" s="14"/>
    </row>
    <row r="37" spans="1:4" ht="15.75" x14ac:dyDescent="0.25">
      <c r="A37" s="59" t="s">
        <v>15</v>
      </c>
      <c r="B37" s="20">
        <v>91062</v>
      </c>
      <c r="C37" s="17">
        <f>B37/$B$39</f>
        <v>0.92484410229327052</v>
      </c>
      <c r="D37" s="35"/>
    </row>
    <row r="38" spans="1:4" ht="15.75" x14ac:dyDescent="0.25">
      <c r="A38" s="48" t="s">
        <v>16</v>
      </c>
      <c r="B38" s="20">
        <v>7400</v>
      </c>
      <c r="C38" s="17">
        <f>B38/$B$39</f>
        <v>7.5155897706729494E-2</v>
      </c>
      <c r="D38" s="13"/>
    </row>
    <row r="39" spans="1:4" ht="16.5" thickBot="1" x14ac:dyDescent="0.3">
      <c r="A39" s="30" t="s">
        <v>0</v>
      </c>
      <c r="B39" s="31">
        <f>SUM(B37:B38)</f>
        <v>98462</v>
      </c>
      <c r="C39" s="41">
        <f>SUM(C37:C38)</f>
        <v>1</v>
      </c>
      <c r="D39" s="40"/>
    </row>
    <row r="40" spans="1:4" ht="15.75" x14ac:dyDescent="0.25">
      <c r="B40" s="56"/>
      <c r="C40" s="1"/>
      <c r="D40" s="1"/>
    </row>
    <row r="41" spans="1:4" ht="15.75" x14ac:dyDescent="0.25">
      <c r="B41" s="56"/>
      <c r="C41" s="1"/>
      <c r="D41" s="1"/>
    </row>
    <row r="42" spans="1:4" ht="16.5" thickBot="1" x14ac:dyDescent="0.3">
      <c r="B42" s="56"/>
      <c r="C42" s="1"/>
      <c r="D42" s="1"/>
    </row>
    <row r="43" spans="1:4" ht="16.5" thickBot="1" x14ac:dyDescent="0.3">
      <c r="A43" s="18" t="s">
        <v>35</v>
      </c>
      <c r="B43" s="51" t="s">
        <v>29</v>
      </c>
      <c r="C43" s="51" t="s">
        <v>30</v>
      </c>
      <c r="D43" s="14"/>
    </row>
    <row r="44" spans="1:4" ht="15.75" x14ac:dyDescent="0.25">
      <c r="A44" s="47" t="s">
        <v>17</v>
      </c>
      <c r="B44" s="20">
        <v>93342</v>
      </c>
      <c r="C44" s="17">
        <f>B44/$B$46</f>
        <v>0.94800024374885739</v>
      </c>
      <c r="D44" s="13"/>
    </row>
    <row r="45" spans="1:4" ht="15.75" x14ac:dyDescent="0.25">
      <c r="A45" s="47" t="s">
        <v>18</v>
      </c>
      <c r="B45" s="20">
        <v>5120</v>
      </c>
      <c r="C45" s="17">
        <f>B45/$B$46</f>
        <v>5.1999756251142573E-2</v>
      </c>
      <c r="D45" s="13"/>
    </row>
    <row r="46" spans="1:4" ht="16.5" thickBot="1" x14ac:dyDescent="0.3">
      <c r="A46" s="30" t="s">
        <v>21</v>
      </c>
      <c r="B46" s="31">
        <f>SUM(B44:B45)</f>
        <v>98462</v>
      </c>
      <c r="C46" s="36">
        <f>SUM(C44:C45)</f>
        <v>1</v>
      </c>
      <c r="D46" s="40"/>
    </row>
    <row r="47" spans="1:4" ht="15.75" x14ac:dyDescent="0.25">
      <c r="B47" s="56"/>
      <c r="C47" s="1"/>
      <c r="D47" s="1"/>
    </row>
    <row r="48" spans="1:4" ht="16.5" thickBot="1" x14ac:dyDescent="0.3">
      <c r="B48" s="56"/>
      <c r="C48" s="1"/>
      <c r="D48" s="1"/>
    </row>
    <row r="49" spans="1:4" ht="16.5" thickBot="1" x14ac:dyDescent="0.3">
      <c r="A49" s="18" t="s">
        <v>36</v>
      </c>
      <c r="B49" s="51" t="s">
        <v>29</v>
      </c>
      <c r="C49" s="51" t="s">
        <v>30</v>
      </c>
      <c r="D49" s="14"/>
    </row>
    <row r="50" spans="1:4" ht="15.75" x14ac:dyDescent="0.25">
      <c r="A50" s="47" t="s">
        <v>22</v>
      </c>
      <c r="B50" s="20">
        <v>10628</v>
      </c>
      <c r="C50" s="54">
        <f>B50/$B$56</f>
        <v>0.10794011903069205</v>
      </c>
      <c r="D50" s="13"/>
    </row>
    <row r="51" spans="1:4" ht="15.75" x14ac:dyDescent="0.25">
      <c r="A51" s="47" t="s">
        <v>23</v>
      </c>
      <c r="B51" s="20">
        <v>24913</v>
      </c>
      <c r="C51" s="54">
        <f>B51/$B$56</f>
        <v>0.25302147021185839</v>
      </c>
      <c r="D51" s="11"/>
    </row>
    <row r="52" spans="1:4" ht="15.75" x14ac:dyDescent="0.25">
      <c r="A52" s="47" t="s">
        <v>24</v>
      </c>
      <c r="B52" s="20">
        <v>25303</v>
      </c>
      <c r="C52" s="54">
        <f t="shared" ref="C52:C55" si="2">B52/$B$56</f>
        <v>0.25698238914505089</v>
      </c>
      <c r="D52" s="11"/>
    </row>
    <row r="53" spans="1:4" ht="15.75" x14ac:dyDescent="0.25">
      <c r="A53" s="47" t="s">
        <v>39</v>
      </c>
      <c r="B53" s="20">
        <v>27309</v>
      </c>
      <c r="C53" s="54">
        <f t="shared" si="2"/>
        <v>0.27735573114501028</v>
      </c>
      <c r="D53" s="11"/>
    </row>
    <row r="54" spans="1:4" ht="15.75" x14ac:dyDescent="0.25">
      <c r="A54" s="47" t="s">
        <v>40</v>
      </c>
      <c r="B54" s="20">
        <v>9901</v>
      </c>
      <c r="C54" s="54">
        <f>B54/$B$56-0.01</f>
        <v>9.0556559891125515E-2</v>
      </c>
      <c r="D54" s="11"/>
    </row>
    <row r="55" spans="1:4" ht="15.75" x14ac:dyDescent="0.25">
      <c r="A55" s="47" t="s">
        <v>38</v>
      </c>
      <c r="B55" s="20">
        <v>408</v>
      </c>
      <c r="C55" s="54">
        <f t="shared" si="2"/>
        <v>4.1437305762629236E-3</v>
      </c>
      <c r="D55" s="11"/>
    </row>
    <row r="56" spans="1:4" ht="16.5" thickBot="1" x14ac:dyDescent="0.3">
      <c r="A56" s="30" t="s">
        <v>21</v>
      </c>
      <c r="B56" s="31">
        <f>SUM(B50:B55)</f>
        <v>98462</v>
      </c>
      <c r="C56" s="36">
        <f>SUM(C50:C54)+0.01</f>
        <v>0.99585626942373717</v>
      </c>
      <c r="D56" s="24"/>
    </row>
    <row r="57" spans="1:4" ht="16.5" thickBot="1" x14ac:dyDescent="0.3">
      <c r="A57" s="6"/>
      <c r="B57" s="26"/>
      <c r="C57" s="21"/>
      <c r="D57" s="10"/>
    </row>
    <row r="58" spans="1:4" ht="16.5" thickBot="1" x14ac:dyDescent="0.3">
      <c r="A58" s="18" t="s">
        <v>37</v>
      </c>
      <c r="B58" s="51" t="s">
        <v>29</v>
      </c>
      <c r="C58" s="51" t="s">
        <v>30</v>
      </c>
      <c r="D58" s="14"/>
    </row>
    <row r="59" spans="1:4" ht="15.75" x14ac:dyDescent="0.25">
      <c r="A59" s="47" t="s">
        <v>11</v>
      </c>
      <c r="B59" s="20">
        <v>17200</v>
      </c>
      <c r="C59" s="26">
        <f>B59/B61</f>
        <v>0.92473118279569888</v>
      </c>
      <c r="D59" s="13"/>
    </row>
    <row r="60" spans="1:4" ht="15.75" x14ac:dyDescent="0.25">
      <c r="A60" s="47" t="s">
        <v>12</v>
      </c>
      <c r="B60" s="20">
        <v>1400</v>
      </c>
      <c r="C60" s="26">
        <f>B60/B61</f>
        <v>7.5268817204301078E-2</v>
      </c>
      <c r="D60" s="13"/>
    </row>
    <row r="61" spans="1:4" ht="16.5" thickBot="1" x14ac:dyDescent="0.3">
      <c r="A61" s="32" t="s">
        <v>0</v>
      </c>
      <c r="B61" s="31">
        <f>B59+B60</f>
        <v>18600</v>
      </c>
      <c r="C61" s="36">
        <f>SUM(C59:C60)</f>
        <v>1</v>
      </c>
      <c r="D61" s="24"/>
    </row>
    <row r="62" spans="1:4" ht="16.5" thickBot="1" x14ac:dyDescent="0.3">
      <c r="A62" s="6"/>
      <c r="B62" s="26"/>
      <c r="C62" s="21"/>
      <c r="D62" s="10"/>
    </row>
    <row r="63" spans="1:4" ht="15.75" x14ac:dyDescent="0.25">
      <c r="A63" s="43" t="s">
        <v>19</v>
      </c>
      <c r="B63" s="50"/>
      <c r="C63" s="44"/>
      <c r="D63" s="45"/>
    </row>
    <row r="64" spans="1:4" ht="16.5" thickBot="1" x14ac:dyDescent="0.3">
      <c r="A64" s="46" t="s">
        <v>20</v>
      </c>
      <c r="B64" s="15"/>
      <c r="C64" s="16"/>
      <c r="D64" s="7"/>
    </row>
    <row r="65" spans="1:4" ht="16.5" thickBot="1" x14ac:dyDescent="0.3">
      <c r="B65" s="56"/>
      <c r="D65" s="1"/>
    </row>
    <row r="66" spans="1:4" ht="16.5" thickBot="1" x14ac:dyDescent="0.3">
      <c r="A66" s="18" t="s">
        <v>27</v>
      </c>
      <c r="B66" s="29"/>
      <c r="C66" s="29"/>
      <c r="D66" s="14"/>
    </row>
    <row r="67" spans="1:4" ht="16.5" thickBot="1" x14ac:dyDescent="0.3">
      <c r="A67" s="57" t="s">
        <v>28</v>
      </c>
      <c r="B67" s="41">
        <v>0.67800000000000005</v>
      </c>
      <c r="C67" s="23"/>
      <c r="D67" s="40"/>
    </row>
    <row r="68" spans="1:4" ht="15.75" x14ac:dyDescent="0.25">
      <c r="A68" s="1"/>
      <c r="B68" s="1"/>
      <c r="C68" s="1"/>
      <c r="D68" s="1"/>
    </row>
  </sheetData>
  <pageMargins left="0.7" right="0.7" top="0.75" bottom="0.75" header="0.3" footer="0.3"/>
  <pageSetup paperSize="9" scale="8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opLeftCell="A39" workbookViewId="0">
      <selection activeCell="B66" sqref="B66"/>
    </sheetView>
  </sheetViews>
  <sheetFormatPr defaultRowHeight="15" x14ac:dyDescent="0.25"/>
  <cols>
    <col min="1" max="1" width="52.140625" customWidth="1"/>
    <col min="2" max="2" width="17.7109375" customWidth="1"/>
    <col min="3" max="3" width="23" customWidth="1"/>
  </cols>
  <sheetData>
    <row r="1" spans="1:4" ht="15.75" x14ac:dyDescent="0.25">
      <c r="A1" s="1"/>
      <c r="B1" s="1"/>
      <c r="C1" s="1"/>
      <c r="D1" s="1"/>
    </row>
    <row r="2" spans="1:4" ht="15.75" x14ac:dyDescent="0.25">
      <c r="A2" s="1"/>
      <c r="B2" s="1"/>
      <c r="C2" s="1"/>
      <c r="D2" s="1"/>
    </row>
    <row r="3" spans="1:4" ht="15.75" x14ac:dyDescent="0.25">
      <c r="A3" s="1"/>
      <c r="B3" s="1"/>
      <c r="C3" s="1"/>
      <c r="D3" s="1"/>
    </row>
    <row r="4" spans="1:4" ht="15.75" x14ac:dyDescent="0.25">
      <c r="A4" s="1"/>
      <c r="B4" s="1"/>
      <c r="C4" s="1"/>
      <c r="D4" s="1"/>
    </row>
    <row r="5" spans="1:4" ht="18.75" x14ac:dyDescent="0.3">
      <c r="A5" s="2" t="s">
        <v>41</v>
      </c>
      <c r="B5" s="1"/>
      <c r="C5" s="3">
        <v>41364</v>
      </c>
      <c r="D5" s="1"/>
    </row>
    <row r="6" spans="1:4" ht="19.5" thickBot="1" x14ac:dyDescent="0.35">
      <c r="A6" s="2"/>
      <c r="B6" s="1"/>
      <c r="C6" s="3"/>
      <c r="D6" s="1"/>
    </row>
    <row r="7" spans="1:4" ht="16.5" thickBot="1" x14ac:dyDescent="0.3">
      <c r="A7" s="8"/>
      <c r="B7" s="50"/>
      <c r="C7" s="8"/>
      <c r="D7" s="8"/>
    </row>
    <row r="8" spans="1:4" ht="16.5" thickBot="1" x14ac:dyDescent="0.3">
      <c r="A8" s="4" t="s">
        <v>1</v>
      </c>
      <c r="B8" s="49" t="s">
        <v>29</v>
      </c>
      <c r="C8" s="49" t="s">
        <v>30</v>
      </c>
      <c r="D8" s="9"/>
    </row>
    <row r="9" spans="1:4" ht="15.75" x14ac:dyDescent="0.25">
      <c r="A9" s="37" t="s">
        <v>2</v>
      </c>
      <c r="B9" s="34">
        <v>75483</v>
      </c>
      <c r="C9" s="38">
        <f>B9/B12</f>
        <v>0.77408934285011077</v>
      </c>
      <c r="D9" s="39"/>
    </row>
    <row r="10" spans="1:4" ht="15.75" x14ac:dyDescent="0.25">
      <c r="A10" s="19" t="s">
        <v>3</v>
      </c>
      <c r="B10" s="20">
        <v>20363</v>
      </c>
      <c r="C10" s="21">
        <f>B10/B12</f>
        <v>0.20882558044138158</v>
      </c>
      <c r="D10" s="11"/>
    </row>
    <row r="11" spans="1:4" ht="15.75" x14ac:dyDescent="0.25">
      <c r="A11" s="19" t="s">
        <v>4</v>
      </c>
      <c r="B11" s="20">
        <v>1666</v>
      </c>
      <c r="C11" s="21">
        <f>B11/B12</f>
        <v>1.708507670850767E-2</v>
      </c>
      <c r="D11" s="11"/>
    </row>
    <row r="12" spans="1:4" ht="16.5" thickBot="1" x14ac:dyDescent="0.3">
      <c r="A12" s="30" t="s">
        <v>0</v>
      </c>
      <c r="B12" s="31">
        <f>B9+B10+B11</f>
        <v>97512</v>
      </c>
      <c r="C12" s="36">
        <f>SUM(C9:C11)</f>
        <v>1</v>
      </c>
      <c r="D12" s="24"/>
    </row>
    <row r="13" spans="1:4" ht="16.5" thickBot="1" x14ac:dyDescent="0.3">
      <c r="A13" s="25"/>
      <c r="B13" s="20"/>
      <c r="C13" s="21"/>
      <c r="D13" s="10"/>
    </row>
    <row r="14" spans="1:4" ht="16.5" thickBot="1" x14ac:dyDescent="0.3">
      <c r="A14" s="18" t="s">
        <v>31</v>
      </c>
      <c r="B14" s="51"/>
      <c r="C14" s="52" t="s">
        <v>30</v>
      </c>
      <c r="D14" s="14"/>
    </row>
    <row r="15" spans="1:4" ht="15.75" x14ac:dyDescent="0.25">
      <c r="A15" s="19" t="s">
        <v>2</v>
      </c>
      <c r="B15" s="20"/>
      <c r="C15" s="26">
        <v>0.61799999999999999</v>
      </c>
      <c r="D15" s="11"/>
    </row>
    <row r="16" spans="1:4" ht="15.75" x14ac:dyDescent="0.25">
      <c r="A16" s="19" t="s">
        <v>3</v>
      </c>
      <c r="B16" s="20"/>
      <c r="C16" s="26">
        <v>0.63180000000000003</v>
      </c>
      <c r="D16" s="11"/>
    </row>
    <row r="17" spans="1:4" ht="16.5" thickBot="1" x14ac:dyDescent="0.3">
      <c r="A17" s="22" t="s">
        <v>4</v>
      </c>
      <c r="B17" s="53"/>
      <c r="C17" s="27">
        <v>0.58940000000000003</v>
      </c>
      <c r="D17" s="24"/>
    </row>
    <row r="18" spans="1:4" ht="16.5" thickBot="1" x14ac:dyDescent="0.3">
      <c r="A18" s="19"/>
      <c r="B18" s="20"/>
      <c r="C18" s="21"/>
      <c r="D18" s="10"/>
    </row>
    <row r="19" spans="1:4" ht="16.5" thickBot="1" x14ac:dyDescent="0.3">
      <c r="A19" s="18" t="s">
        <v>32</v>
      </c>
      <c r="B19" s="51" t="s">
        <v>29</v>
      </c>
      <c r="C19" s="51" t="s">
        <v>30</v>
      </c>
      <c r="D19" s="14"/>
    </row>
    <row r="20" spans="1:4" ht="15.75" x14ac:dyDescent="0.25">
      <c r="A20" s="19" t="s">
        <v>5</v>
      </c>
      <c r="B20" s="20">
        <v>47733</v>
      </c>
      <c r="C20" s="21">
        <f>B20/$B$25</f>
        <v>0.48950898350972188</v>
      </c>
      <c r="D20" s="11"/>
    </row>
    <row r="21" spans="1:4" ht="15.75" x14ac:dyDescent="0.25">
      <c r="A21" s="19" t="s">
        <v>6</v>
      </c>
      <c r="B21" s="20">
        <v>1735</v>
      </c>
      <c r="C21" s="21">
        <f>B21/$B$25</f>
        <v>1.7792681926327016E-2</v>
      </c>
      <c r="D21" s="11"/>
    </row>
    <row r="22" spans="1:4" ht="15.75" x14ac:dyDescent="0.25">
      <c r="A22" s="19" t="s">
        <v>7</v>
      </c>
      <c r="B22" s="20">
        <v>35992</v>
      </c>
      <c r="C22" s="21">
        <f>B22/$B$25</f>
        <v>0.36910328985150548</v>
      </c>
      <c r="D22" s="11"/>
    </row>
    <row r="23" spans="1:4" ht="15.75" x14ac:dyDescent="0.25">
      <c r="A23" s="19" t="s">
        <v>8</v>
      </c>
      <c r="B23" s="20">
        <v>9336</v>
      </c>
      <c r="C23" s="21">
        <f t="shared" ref="C23:C24" si="0">B23/$B$25</f>
        <v>9.5742062515382725E-2</v>
      </c>
      <c r="D23" s="11"/>
    </row>
    <row r="24" spans="1:4" ht="15.75" x14ac:dyDescent="0.25">
      <c r="A24" s="19" t="s">
        <v>9</v>
      </c>
      <c r="B24" s="20">
        <v>2716</v>
      </c>
      <c r="C24" s="21">
        <f t="shared" si="0"/>
        <v>2.7852982197062927E-2</v>
      </c>
      <c r="D24" s="11"/>
    </row>
    <row r="25" spans="1:4" ht="16.5" thickBot="1" x14ac:dyDescent="0.3">
      <c r="A25" s="30" t="s">
        <v>10</v>
      </c>
      <c r="B25" s="61">
        <f>SUM(B20:B24)</f>
        <v>97512</v>
      </c>
      <c r="C25" s="62">
        <f>SUM(C20:C24)</f>
        <v>1</v>
      </c>
      <c r="D25" s="24"/>
    </row>
    <row r="26" spans="1:4" ht="16.5" thickBot="1" x14ac:dyDescent="0.3">
      <c r="A26" s="25"/>
      <c r="B26" s="26"/>
      <c r="C26" s="21"/>
      <c r="D26" s="10"/>
    </row>
    <row r="27" spans="1:4" ht="16.5" thickBot="1" x14ac:dyDescent="0.3">
      <c r="A27" s="18" t="s">
        <v>43</v>
      </c>
      <c r="B27" s="51" t="s">
        <v>29</v>
      </c>
      <c r="C27" s="51" t="s">
        <v>30</v>
      </c>
      <c r="D27" s="14"/>
    </row>
    <row r="28" spans="1:4" ht="15.75" x14ac:dyDescent="0.25">
      <c r="A28" s="5"/>
      <c r="B28" s="26"/>
      <c r="C28" s="21"/>
      <c r="D28" s="10"/>
    </row>
    <row r="29" spans="1:4" ht="16.5" thickBot="1" x14ac:dyDescent="0.3">
      <c r="B29" s="26"/>
      <c r="C29" s="21"/>
      <c r="D29" s="10"/>
    </row>
    <row r="30" spans="1:4" ht="16.5" thickBot="1" x14ac:dyDescent="0.3">
      <c r="A30" s="4" t="s">
        <v>33</v>
      </c>
      <c r="B30" s="55" t="s">
        <v>29</v>
      </c>
      <c r="C30" s="55" t="s">
        <v>30</v>
      </c>
      <c r="D30" s="9"/>
    </row>
    <row r="31" spans="1:4" ht="15.75" x14ac:dyDescent="0.25">
      <c r="A31" s="59" t="s">
        <v>13</v>
      </c>
      <c r="B31" s="34">
        <v>49697</v>
      </c>
      <c r="C31" s="38">
        <f>B31/B34</f>
        <v>0.50965009434736241</v>
      </c>
      <c r="D31" s="35"/>
    </row>
    <row r="32" spans="1:4" ht="15.75" x14ac:dyDescent="0.25">
      <c r="A32" s="47" t="s">
        <v>25</v>
      </c>
      <c r="B32" s="20">
        <v>39223</v>
      </c>
      <c r="C32" s="21">
        <f>B32/B34</f>
        <v>0.40223767331200261</v>
      </c>
      <c r="D32" s="13"/>
    </row>
    <row r="33" spans="1:4" ht="15.75" x14ac:dyDescent="0.25">
      <c r="A33" s="47" t="s">
        <v>26</v>
      </c>
      <c r="B33" s="20">
        <v>8592</v>
      </c>
      <c r="C33" s="21">
        <f>B33/B34</f>
        <v>8.8112232340635005E-2</v>
      </c>
      <c r="D33" s="13"/>
    </row>
    <row r="34" spans="1:4" ht="16.5" thickBot="1" x14ac:dyDescent="0.3">
      <c r="A34" s="32" t="s">
        <v>14</v>
      </c>
      <c r="B34" s="31">
        <f>SUM(B31:B33)</f>
        <v>97512</v>
      </c>
      <c r="C34" s="36">
        <f>SUM(C31:C33)</f>
        <v>1</v>
      </c>
      <c r="D34" s="24"/>
    </row>
    <row r="35" spans="1:4" ht="16.5" thickBot="1" x14ac:dyDescent="0.3">
      <c r="A35" s="1"/>
      <c r="B35" s="56"/>
      <c r="C35" s="1"/>
      <c r="D35" s="1"/>
    </row>
    <row r="36" spans="1:4" ht="16.5" thickBot="1" x14ac:dyDescent="0.3">
      <c r="A36" s="18" t="s">
        <v>34</v>
      </c>
      <c r="B36" s="51" t="s">
        <v>29</v>
      </c>
      <c r="C36" s="51" t="s">
        <v>30</v>
      </c>
      <c r="D36" s="14"/>
    </row>
    <row r="37" spans="1:4" ht="15.75" x14ac:dyDescent="0.25">
      <c r="A37" s="59" t="s">
        <v>15</v>
      </c>
      <c r="B37" s="20">
        <v>90097</v>
      </c>
      <c r="C37" s="21">
        <f>B37/B39</f>
        <v>0.92395807695463128</v>
      </c>
      <c r="D37" s="35"/>
    </row>
    <row r="38" spans="1:4" ht="15.75" x14ac:dyDescent="0.25">
      <c r="A38" s="48" t="s">
        <v>16</v>
      </c>
      <c r="B38" s="20">
        <v>7415</v>
      </c>
      <c r="C38" s="21">
        <f>B38/B39</f>
        <v>7.6041923045368776E-2</v>
      </c>
      <c r="D38" s="13"/>
    </row>
    <row r="39" spans="1:4" ht="16.5" thickBot="1" x14ac:dyDescent="0.3">
      <c r="A39" s="30" t="s">
        <v>0</v>
      </c>
      <c r="B39" s="31">
        <f>SUM(B37:B38)</f>
        <v>97512</v>
      </c>
      <c r="C39" s="36">
        <f>SUM(C37:C38)</f>
        <v>1</v>
      </c>
      <c r="D39" s="40"/>
    </row>
    <row r="40" spans="1:4" ht="15.75" x14ac:dyDescent="0.25">
      <c r="B40" s="56"/>
      <c r="C40" s="1"/>
      <c r="D40" s="1"/>
    </row>
    <row r="41" spans="1:4" ht="15.75" x14ac:dyDescent="0.25">
      <c r="B41" s="56"/>
      <c r="C41" s="1"/>
      <c r="D41" s="1"/>
    </row>
    <row r="42" spans="1:4" ht="16.5" thickBot="1" x14ac:dyDescent="0.3">
      <c r="B42" s="56"/>
      <c r="C42" s="1"/>
      <c r="D42" s="1"/>
    </row>
    <row r="43" spans="1:4" ht="16.5" thickBot="1" x14ac:dyDescent="0.3">
      <c r="A43" s="18" t="s">
        <v>35</v>
      </c>
      <c r="B43" s="51" t="s">
        <v>29</v>
      </c>
      <c r="C43" s="51" t="s">
        <v>30</v>
      </c>
      <c r="D43" s="14"/>
    </row>
    <row r="44" spans="1:4" ht="15.75" x14ac:dyDescent="0.25">
      <c r="A44" s="47" t="s">
        <v>17</v>
      </c>
      <c r="B44" s="20">
        <v>92770</v>
      </c>
      <c r="C44" s="21">
        <f>B44/B46</f>
        <v>0.95137008778406762</v>
      </c>
      <c r="D44" s="13"/>
    </row>
    <row r="45" spans="1:4" ht="15.75" x14ac:dyDescent="0.25">
      <c r="A45" s="47" t="s">
        <v>18</v>
      </c>
      <c r="B45" s="20">
        <f>97512-92770</f>
        <v>4742</v>
      </c>
      <c r="C45" s="21">
        <f>B45/B46</f>
        <v>4.8629912215932401E-2</v>
      </c>
      <c r="D45" s="13"/>
    </row>
    <row r="46" spans="1:4" ht="16.5" thickBot="1" x14ac:dyDescent="0.3">
      <c r="A46" s="30" t="s">
        <v>21</v>
      </c>
      <c r="B46" s="31">
        <f>SUM(B44:B45)</f>
        <v>97512</v>
      </c>
      <c r="C46" s="36">
        <f>SUM(C44:C45)</f>
        <v>1</v>
      </c>
      <c r="D46" s="40"/>
    </row>
    <row r="47" spans="1:4" ht="15.75" x14ac:dyDescent="0.25">
      <c r="B47" s="56"/>
      <c r="C47" s="1"/>
      <c r="D47" s="1"/>
    </row>
    <row r="48" spans="1:4" ht="16.5" thickBot="1" x14ac:dyDescent="0.3">
      <c r="B48" s="56"/>
      <c r="C48" s="1"/>
      <c r="D48" s="1"/>
    </row>
    <row r="49" spans="1:4" ht="16.5" thickBot="1" x14ac:dyDescent="0.3">
      <c r="A49" s="18" t="s">
        <v>36</v>
      </c>
      <c r="B49" s="51" t="s">
        <v>29</v>
      </c>
      <c r="C49" s="51" t="s">
        <v>30</v>
      </c>
      <c r="D49" s="14"/>
    </row>
    <row r="50" spans="1:4" ht="15.75" x14ac:dyDescent="0.25">
      <c r="A50" s="47" t="s">
        <v>22</v>
      </c>
      <c r="B50" s="20">
        <v>10587</v>
      </c>
      <c r="C50" s="63">
        <f>B50/B56</f>
        <v>0.10857125276888999</v>
      </c>
      <c r="D50" s="13"/>
    </row>
    <row r="51" spans="1:4" ht="15.75" x14ac:dyDescent="0.25">
      <c r="A51" s="47" t="s">
        <v>23</v>
      </c>
      <c r="B51" s="20">
        <v>24756</v>
      </c>
      <c r="C51" s="63">
        <f>B51/B56</f>
        <v>0.25387644597587988</v>
      </c>
      <c r="D51" s="11"/>
    </row>
    <row r="52" spans="1:4" ht="15.75" x14ac:dyDescent="0.25">
      <c r="A52" s="47" t="s">
        <v>24</v>
      </c>
      <c r="B52" s="20">
        <v>25129</v>
      </c>
      <c r="C52" s="63">
        <f>B52/B56</f>
        <v>0.25770161621133808</v>
      </c>
      <c r="D52" s="11"/>
    </row>
    <row r="53" spans="1:4" ht="15.75" x14ac:dyDescent="0.25">
      <c r="A53" s="47" t="s">
        <v>39</v>
      </c>
      <c r="B53" s="20">
        <v>26948</v>
      </c>
      <c r="C53" s="63">
        <f>B53/B56</f>
        <v>0.2763557305767495</v>
      </c>
      <c r="D53" s="11"/>
    </row>
    <row r="54" spans="1:4" ht="15.75" x14ac:dyDescent="0.25">
      <c r="A54" s="47" t="s">
        <v>40</v>
      </c>
      <c r="B54" s="20">
        <v>9697</v>
      </c>
      <c r="C54" s="63">
        <f>B54/B56</f>
        <v>9.9444170973828863E-2</v>
      </c>
      <c r="D54" s="11"/>
    </row>
    <row r="55" spans="1:4" ht="15.75" x14ac:dyDescent="0.25">
      <c r="A55" s="47" t="s">
        <v>38</v>
      </c>
      <c r="B55" s="20">
        <v>395</v>
      </c>
      <c r="C55" s="63">
        <f>B55/B56</f>
        <v>4.050783493313643E-3</v>
      </c>
      <c r="D55" s="11"/>
    </row>
    <row r="56" spans="1:4" ht="16.5" thickBot="1" x14ac:dyDescent="0.3">
      <c r="A56" s="30" t="s">
        <v>21</v>
      </c>
      <c r="B56" s="31">
        <f>SUM(B50:B55)</f>
        <v>97512</v>
      </c>
      <c r="C56" s="64">
        <f>SUM(C50:C55)</f>
        <v>0.99999999999999989</v>
      </c>
      <c r="D56" s="24"/>
    </row>
    <row r="57" spans="1:4" ht="16.5" thickBot="1" x14ac:dyDescent="0.3">
      <c r="A57" s="6"/>
      <c r="B57" s="26"/>
      <c r="C57" s="21"/>
      <c r="D57" s="10"/>
    </row>
    <row r="58" spans="1:4" ht="16.5" thickBot="1" x14ac:dyDescent="0.3">
      <c r="A58" s="18" t="s">
        <v>37</v>
      </c>
      <c r="B58" s="51" t="s">
        <v>29</v>
      </c>
      <c r="C58" s="51" t="s">
        <v>30</v>
      </c>
      <c r="D58" s="14"/>
    </row>
    <row r="59" spans="1:4" ht="15.75" x14ac:dyDescent="0.25">
      <c r="A59" s="47" t="s">
        <v>11</v>
      </c>
      <c r="B59" s="20">
        <v>15700</v>
      </c>
      <c r="C59" s="26">
        <f>B59/B61</f>
        <v>0.91812865497076024</v>
      </c>
      <c r="D59" s="13"/>
    </row>
    <row r="60" spans="1:4" ht="15.75" x14ac:dyDescent="0.25">
      <c r="A60" s="47" t="s">
        <v>12</v>
      </c>
      <c r="B60" s="20">
        <v>1400</v>
      </c>
      <c r="C60" s="26">
        <f>B60/B61</f>
        <v>8.1871345029239762E-2</v>
      </c>
      <c r="D60" s="13"/>
    </row>
    <row r="61" spans="1:4" ht="16.5" thickBot="1" x14ac:dyDescent="0.3">
      <c r="A61" s="32" t="s">
        <v>0</v>
      </c>
      <c r="B61" s="31">
        <f>B59+B60</f>
        <v>17100</v>
      </c>
      <c r="C61" s="36">
        <f>SUM(C59:C60)</f>
        <v>1</v>
      </c>
      <c r="D61" s="24"/>
    </row>
    <row r="62" spans="1:4" ht="16.5" thickBot="1" x14ac:dyDescent="0.3">
      <c r="A62" s="6"/>
      <c r="B62" s="26"/>
      <c r="C62" s="21"/>
      <c r="D62" s="10"/>
    </row>
    <row r="63" spans="1:4" ht="15.75" x14ac:dyDescent="0.25">
      <c r="A63" s="43" t="s">
        <v>19</v>
      </c>
      <c r="B63" s="50"/>
      <c r="C63" s="44"/>
      <c r="D63" s="45"/>
    </row>
    <row r="64" spans="1:4" ht="16.5" thickBot="1" x14ac:dyDescent="0.3">
      <c r="A64" s="46" t="s">
        <v>20</v>
      </c>
      <c r="B64" s="15"/>
      <c r="C64" s="16"/>
      <c r="D64" s="7"/>
    </row>
    <row r="65" spans="1:4" ht="16.5" thickBot="1" x14ac:dyDescent="0.3">
      <c r="B65" s="56"/>
      <c r="D65" s="1"/>
    </row>
    <row r="66" spans="1:4" ht="16.5" thickBot="1" x14ac:dyDescent="0.3">
      <c r="A66" s="18" t="s">
        <v>27</v>
      </c>
      <c r="B66" s="29"/>
      <c r="C66" s="29"/>
      <c r="D66" s="14"/>
    </row>
    <row r="67" spans="1:4" ht="16.5" thickBot="1" x14ac:dyDescent="0.3">
      <c r="A67" s="57" t="s">
        <v>28</v>
      </c>
      <c r="B67" s="41">
        <v>0.67800000000000005</v>
      </c>
      <c r="C67" s="23"/>
      <c r="D67" s="40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opLeftCell="A40" workbookViewId="0">
      <selection activeCell="B70" sqref="B70"/>
    </sheetView>
  </sheetViews>
  <sheetFormatPr defaultRowHeight="15" x14ac:dyDescent="0.25"/>
  <cols>
    <col min="1" max="1" width="51.85546875" customWidth="1"/>
    <col min="2" max="2" width="18" customWidth="1"/>
    <col min="3" max="3" width="22.42578125" customWidth="1"/>
  </cols>
  <sheetData>
    <row r="1" spans="1:4" ht="15.75" x14ac:dyDescent="0.25">
      <c r="A1" s="1"/>
      <c r="B1" s="1"/>
      <c r="C1" s="1"/>
      <c r="D1" s="1"/>
    </row>
    <row r="2" spans="1:4" ht="15.75" x14ac:dyDescent="0.25">
      <c r="A2" s="1"/>
      <c r="B2" s="1"/>
      <c r="C2" s="1"/>
      <c r="D2" s="1"/>
    </row>
    <row r="3" spans="1:4" ht="15.75" x14ac:dyDescent="0.25">
      <c r="A3" s="1"/>
      <c r="B3" s="1"/>
      <c r="C3" s="1"/>
      <c r="D3" s="1"/>
    </row>
    <row r="4" spans="1:4" ht="15.75" x14ac:dyDescent="0.25">
      <c r="A4" s="1"/>
      <c r="B4" s="1"/>
      <c r="C4" s="1"/>
      <c r="D4" s="1"/>
    </row>
    <row r="5" spans="1:4" ht="18.75" x14ac:dyDescent="0.3">
      <c r="A5" s="2" t="s">
        <v>41</v>
      </c>
      <c r="B5" s="1"/>
      <c r="C5" s="3">
        <v>41333</v>
      </c>
      <c r="D5" s="1"/>
    </row>
    <row r="6" spans="1:4" ht="19.5" thickBot="1" x14ac:dyDescent="0.35">
      <c r="A6" s="2"/>
      <c r="B6" s="1"/>
      <c r="C6" s="3"/>
      <c r="D6" s="1"/>
    </row>
    <row r="7" spans="1:4" ht="16.5" thickBot="1" x14ac:dyDescent="0.3">
      <c r="A7" s="8"/>
      <c r="B7" s="50"/>
      <c r="C7" s="8"/>
      <c r="D7" s="8"/>
    </row>
    <row r="8" spans="1:4" ht="16.5" thickBot="1" x14ac:dyDescent="0.3">
      <c r="A8" s="4" t="s">
        <v>1</v>
      </c>
      <c r="B8" s="49" t="s">
        <v>29</v>
      </c>
      <c r="C8" s="49" t="s">
        <v>30</v>
      </c>
      <c r="D8" s="9"/>
    </row>
    <row r="9" spans="1:4" ht="15.75" x14ac:dyDescent="0.25">
      <c r="A9" s="37" t="s">
        <v>2</v>
      </c>
      <c r="B9" s="34">
        <v>75014</v>
      </c>
      <c r="C9" s="38">
        <f>B9/B12</f>
        <v>0.77493001105360482</v>
      </c>
      <c r="D9" s="39"/>
    </row>
    <row r="10" spans="1:4" ht="15.75" x14ac:dyDescent="0.25">
      <c r="A10" s="19" t="s">
        <v>3</v>
      </c>
      <c r="B10" s="20">
        <v>20143</v>
      </c>
      <c r="C10" s="21">
        <f>B10/B12</f>
        <v>0.20808669331928389</v>
      </c>
      <c r="D10" s="11"/>
    </row>
    <row r="11" spans="1:4" ht="15.75" x14ac:dyDescent="0.25">
      <c r="A11" s="19" t="s">
        <v>4</v>
      </c>
      <c r="B11" s="20">
        <v>1644</v>
      </c>
      <c r="C11" s="21">
        <f>B11/B12</f>
        <v>1.6983295627111289E-2</v>
      </c>
      <c r="D11" s="11"/>
    </row>
    <row r="12" spans="1:4" ht="16.5" thickBot="1" x14ac:dyDescent="0.3">
      <c r="A12" s="30" t="s">
        <v>0</v>
      </c>
      <c r="B12" s="31">
        <f>B9+B10+B11</f>
        <v>96801</v>
      </c>
      <c r="C12" s="36">
        <f>SUM(C9:C11)</f>
        <v>1</v>
      </c>
      <c r="D12" s="24"/>
    </row>
    <row r="13" spans="1:4" ht="16.5" thickBot="1" x14ac:dyDescent="0.3">
      <c r="A13" s="25"/>
      <c r="B13" s="20"/>
      <c r="C13" s="21"/>
      <c r="D13" s="10"/>
    </row>
    <row r="14" spans="1:4" ht="16.5" thickBot="1" x14ac:dyDescent="0.3">
      <c r="A14" s="18" t="s">
        <v>31</v>
      </c>
      <c r="B14" s="51"/>
      <c r="C14" s="52" t="s">
        <v>30</v>
      </c>
      <c r="D14" s="14"/>
    </row>
    <row r="15" spans="1:4" ht="15.75" x14ac:dyDescent="0.25">
      <c r="A15" s="19" t="s">
        <v>2</v>
      </c>
      <c r="B15" s="20"/>
      <c r="C15" s="26">
        <v>0.61799999999999999</v>
      </c>
      <c r="D15" s="11"/>
    </row>
    <row r="16" spans="1:4" ht="15.75" x14ac:dyDescent="0.25">
      <c r="A16" s="19" t="s">
        <v>3</v>
      </c>
      <c r="B16" s="20"/>
      <c r="C16" s="26">
        <v>0.63449999999999995</v>
      </c>
      <c r="D16" s="11"/>
    </row>
    <row r="17" spans="1:4" ht="16.5" thickBot="1" x14ac:dyDescent="0.3">
      <c r="A17" s="22" t="s">
        <v>4</v>
      </c>
      <c r="B17" s="53"/>
      <c r="C17" s="27">
        <v>0.58940000000000003</v>
      </c>
      <c r="D17" s="24"/>
    </row>
    <row r="18" spans="1:4" ht="16.5" thickBot="1" x14ac:dyDescent="0.3">
      <c r="A18" s="19"/>
      <c r="B18" s="20"/>
      <c r="C18" s="21"/>
      <c r="D18" s="10"/>
    </row>
    <row r="19" spans="1:4" ht="16.5" thickBot="1" x14ac:dyDescent="0.3">
      <c r="A19" s="18" t="s">
        <v>32</v>
      </c>
      <c r="B19" s="51" t="s">
        <v>29</v>
      </c>
      <c r="C19" s="51" t="s">
        <v>30</v>
      </c>
      <c r="D19" s="14"/>
    </row>
    <row r="20" spans="1:4" ht="15.75" x14ac:dyDescent="0.25">
      <c r="A20" s="19" t="s">
        <v>5</v>
      </c>
      <c r="B20" s="20">
        <v>48096</v>
      </c>
      <c r="C20" s="21">
        <f>B20/$B$25</f>
        <v>0.49685437133913907</v>
      </c>
      <c r="D20" s="11"/>
    </row>
    <row r="21" spans="1:4" ht="15.75" x14ac:dyDescent="0.25">
      <c r="A21" s="19" t="s">
        <v>6</v>
      </c>
      <c r="B21" s="20">
        <v>1749</v>
      </c>
      <c r="C21" s="21">
        <f>B21/$B$25</f>
        <v>1.8067995165339201E-2</v>
      </c>
      <c r="D21" s="11"/>
    </row>
    <row r="22" spans="1:4" ht="15.75" x14ac:dyDescent="0.25">
      <c r="A22" s="19" t="s">
        <v>7</v>
      </c>
      <c r="B22" s="20">
        <v>35166</v>
      </c>
      <c r="C22" s="21">
        <f>B22/$B$25</f>
        <v>0.3632813710602163</v>
      </c>
      <c r="D22" s="11"/>
    </row>
    <row r="23" spans="1:4" ht="15.75" x14ac:dyDescent="0.25">
      <c r="A23" s="19" t="s">
        <v>8</v>
      </c>
      <c r="B23" s="20">
        <v>9076</v>
      </c>
      <c r="C23" s="21">
        <f t="shared" ref="C23:C24" si="0">B23/$B$25</f>
        <v>9.3759361990062087E-2</v>
      </c>
      <c r="D23" s="11"/>
    </row>
    <row r="24" spans="1:4" ht="15.75" x14ac:dyDescent="0.25">
      <c r="A24" s="19" t="s">
        <v>9</v>
      </c>
      <c r="B24" s="20">
        <v>2714</v>
      </c>
      <c r="C24" s="21">
        <f t="shared" si="0"/>
        <v>2.8036900445243335E-2</v>
      </c>
      <c r="D24" s="11"/>
    </row>
    <row r="25" spans="1:4" ht="16.5" thickBot="1" x14ac:dyDescent="0.3">
      <c r="A25" s="30" t="s">
        <v>10</v>
      </c>
      <c r="B25" s="31">
        <f>SUM(B20:B24)</f>
        <v>96801</v>
      </c>
      <c r="C25" s="36">
        <f>SUM(C20:C24)</f>
        <v>1</v>
      </c>
      <c r="D25" s="24"/>
    </row>
    <row r="26" spans="1:4" ht="16.5" thickBot="1" x14ac:dyDescent="0.3">
      <c r="A26" s="25"/>
      <c r="B26" s="26"/>
      <c r="C26" s="21"/>
      <c r="D26" s="10"/>
    </row>
    <row r="27" spans="1:4" ht="16.5" thickBot="1" x14ac:dyDescent="0.3">
      <c r="A27" s="18" t="s">
        <v>43</v>
      </c>
      <c r="B27" s="51" t="s">
        <v>29</v>
      </c>
      <c r="C27" s="51" t="s">
        <v>30</v>
      </c>
      <c r="D27" s="14"/>
    </row>
    <row r="28" spans="1:4" ht="15.75" x14ac:dyDescent="0.25">
      <c r="A28" s="5"/>
      <c r="B28" s="26"/>
      <c r="C28" s="21"/>
      <c r="D28" s="10"/>
    </row>
    <row r="29" spans="1:4" ht="16.5" thickBot="1" x14ac:dyDescent="0.3">
      <c r="B29" s="26"/>
      <c r="C29" s="21"/>
      <c r="D29" s="10"/>
    </row>
    <row r="30" spans="1:4" ht="16.5" thickBot="1" x14ac:dyDescent="0.3">
      <c r="A30" s="4" t="s">
        <v>33</v>
      </c>
      <c r="B30" s="55" t="s">
        <v>29</v>
      </c>
      <c r="C30" s="55" t="s">
        <v>30</v>
      </c>
      <c r="D30" s="9"/>
    </row>
    <row r="31" spans="1:4" ht="15.75" x14ac:dyDescent="0.25">
      <c r="A31" s="59" t="s">
        <v>13</v>
      </c>
      <c r="B31" s="34">
        <v>50077</v>
      </c>
      <c r="C31" s="60">
        <f>B31/$B$34</f>
        <v>0.51731903596037232</v>
      </c>
      <c r="D31" s="35"/>
    </row>
    <row r="32" spans="1:4" ht="15.75" x14ac:dyDescent="0.25">
      <c r="A32" s="47" t="s">
        <v>25</v>
      </c>
      <c r="B32" s="20">
        <v>38328</v>
      </c>
      <c r="C32" s="17">
        <f>B32/$B$34</f>
        <v>0.3959463228685654</v>
      </c>
      <c r="D32" s="13"/>
    </row>
    <row r="33" spans="1:4" ht="15.75" x14ac:dyDescent="0.25">
      <c r="A33" s="47" t="s">
        <v>26</v>
      </c>
      <c r="B33" s="20">
        <v>8396</v>
      </c>
      <c r="C33" s="17">
        <f t="shared" ref="C33" si="1">B33/$B$34</f>
        <v>8.6734641171062277E-2</v>
      </c>
      <c r="D33" s="13"/>
    </row>
    <row r="34" spans="1:4" ht="16.5" thickBot="1" x14ac:dyDescent="0.3">
      <c r="A34" s="32" t="s">
        <v>14</v>
      </c>
      <c r="B34" s="31">
        <f>SUM(B31:B33)</f>
        <v>96801</v>
      </c>
      <c r="C34" s="36">
        <f>SUM(C31:C33)</f>
        <v>1</v>
      </c>
      <c r="D34" s="24"/>
    </row>
    <row r="35" spans="1:4" ht="16.5" thickBot="1" x14ac:dyDescent="0.3">
      <c r="A35" s="1"/>
      <c r="B35" s="56"/>
      <c r="C35" s="1"/>
      <c r="D35" s="1"/>
    </row>
    <row r="36" spans="1:4" ht="16.5" thickBot="1" x14ac:dyDescent="0.3">
      <c r="A36" s="18" t="s">
        <v>34</v>
      </c>
      <c r="B36" s="51" t="s">
        <v>29</v>
      </c>
      <c r="C36" s="51" t="s">
        <v>30</v>
      </c>
      <c r="D36" s="14"/>
    </row>
    <row r="37" spans="1:4" ht="15.75" x14ac:dyDescent="0.25">
      <c r="A37" s="59" t="s">
        <v>15</v>
      </c>
      <c r="B37" s="20">
        <v>89311</v>
      </c>
      <c r="C37" s="17">
        <f>B37/$B$39</f>
        <v>0.92262476627307566</v>
      </c>
      <c r="D37" s="35"/>
    </row>
    <row r="38" spans="1:4" ht="15.75" x14ac:dyDescent="0.25">
      <c r="A38" s="48" t="s">
        <v>16</v>
      </c>
      <c r="B38" s="20">
        <v>7490</v>
      </c>
      <c r="C38" s="17">
        <f>B38/$B$39</f>
        <v>7.7375233726924314E-2</v>
      </c>
      <c r="D38" s="13"/>
    </row>
    <row r="39" spans="1:4" ht="16.5" thickBot="1" x14ac:dyDescent="0.3">
      <c r="A39" s="30" t="s">
        <v>0</v>
      </c>
      <c r="B39" s="31">
        <f>SUM(B37:B38)</f>
        <v>96801</v>
      </c>
      <c r="C39" s="41">
        <f>SUM(C37:C38)</f>
        <v>1</v>
      </c>
      <c r="D39" s="40"/>
    </row>
    <row r="40" spans="1:4" ht="15.75" x14ac:dyDescent="0.25">
      <c r="B40" s="56"/>
      <c r="C40" s="1"/>
      <c r="D40" s="1"/>
    </row>
    <row r="41" spans="1:4" ht="15.75" x14ac:dyDescent="0.25">
      <c r="B41" s="56"/>
      <c r="C41" s="1"/>
      <c r="D41" s="1"/>
    </row>
    <row r="42" spans="1:4" ht="16.5" thickBot="1" x14ac:dyDescent="0.3">
      <c r="B42" s="56"/>
      <c r="C42" s="1"/>
      <c r="D42" s="1"/>
    </row>
    <row r="43" spans="1:4" ht="16.5" thickBot="1" x14ac:dyDescent="0.3">
      <c r="A43" s="18" t="s">
        <v>35</v>
      </c>
      <c r="B43" s="51" t="s">
        <v>29</v>
      </c>
      <c r="C43" s="51" t="s">
        <v>30</v>
      </c>
      <c r="D43" s="14"/>
    </row>
    <row r="44" spans="1:4" ht="15.75" x14ac:dyDescent="0.25">
      <c r="A44" s="47" t="s">
        <v>17</v>
      </c>
      <c r="B44" s="20">
        <v>92104</v>
      </c>
      <c r="C44" s="17">
        <f>B44/$B$46</f>
        <v>0.95147777398993816</v>
      </c>
      <c r="D44" s="13"/>
    </row>
    <row r="45" spans="1:4" ht="15.75" x14ac:dyDescent="0.25">
      <c r="A45" s="47" t="s">
        <v>18</v>
      </c>
      <c r="B45" s="20">
        <v>4697</v>
      </c>
      <c r="C45" s="17">
        <f>B45/$B$46</f>
        <v>4.8522226010061877E-2</v>
      </c>
      <c r="D45" s="13"/>
    </row>
    <row r="46" spans="1:4" ht="16.5" thickBot="1" x14ac:dyDescent="0.3">
      <c r="A46" s="30" t="s">
        <v>21</v>
      </c>
      <c r="B46" s="31">
        <f>SUM(B44:B45)</f>
        <v>96801</v>
      </c>
      <c r="C46" s="36">
        <f>SUM(C44:C45)</f>
        <v>1</v>
      </c>
      <c r="D46" s="40"/>
    </row>
    <row r="47" spans="1:4" ht="15.75" x14ac:dyDescent="0.25">
      <c r="B47" s="56"/>
      <c r="C47" s="1"/>
      <c r="D47" s="1"/>
    </row>
    <row r="48" spans="1:4" ht="16.5" thickBot="1" x14ac:dyDescent="0.3">
      <c r="B48" s="56"/>
      <c r="C48" s="1"/>
      <c r="D48" s="1"/>
    </row>
    <row r="49" spans="1:4" ht="16.5" thickBot="1" x14ac:dyDescent="0.3">
      <c r="A49" s="18" t="s">
        <v>36</v>
      </c>
      <c r="B49" s="51" t="s">
        <v>29</v>
      </c>
      <c r="C49" s="51" t="s">
        <v>30</v>
      </c>
      <c r="D49" s="14"/>
    </row>
    <row r="50" spans="1:4" ht="15.75" x14ac:dyDescent="0.25">
      <c r="A50" s="47" t="s">
        <v>22</v>
      </c>
      <c r="B50" s="20">
        <v>10559</v>
      </c>
      <c r="C50" s="54">
        <f>B50/$B$56</f>
        <v>0.10907945165855724</v>
      </c>
      <c r="D50" s="13"/>
    </row>
    <row r="51" spans="1:4" ht="15.75" x14ac:dyDescent="0.25">
      <c r="A51" s="47" t="s">
        <v>23</v>
      </c>
      <c r="B51" s="20">
        <v>24691</v>
      </c>
      <c r="C51" s="54">
        <f>B51/$B$56</f>
        <v>0.25506967903224143</v>
      </c>
      <c r="D51" s="11"/>
    </row>
    <row r="52" spans="1:4" ht="15.75" x14ac:dyDescent="0.25">
      <c r="A52" s="47" t="s">
        <v>24</v>
      </c>
      <c r="B52" s="20">
        <v>24879</v>
      </c>
      <c r="C52" s="54">
        <f t="shared" ref="C52:C55" si="2">B52/$B$56</f>
        <v>0.25701180772925897</v>
      </c>
      <c r="D52" s="11"/>
    </row>
    <row r="53" spans="1:4" ht="15.75" x14ac:dyDescent="0.25">
      <c r="A53" s="47" t="s">
        <v>39</v>
      </c>
      <c r="B53" s="20">
        <v>26743</v>
      </c>
      <c r="C53" s="54">
        <f t="shared" si="2"/>
        <v>0.27626780715075255</v>
      </c>
      <c r="D53" s="11"/>
    </row>
    <row r="54" spans="1:4" ht="15.75" x14ac:dyDescent="0.25">
      <c r="A54" s="47" t="s">
        <v>40</v>
      </c>
      <c r="B54" s="20">
        <v>9555</v>
      </c>
      <c r="C54" s="54">
        <f>B54/$B$56-0.01</f>
        <v>8.870765797873989E-2</v>
      </c>
      <c r="D54" s="11"/>
    </row>
    <row r="55" spans="1:4" ht="15.75" x14ac:dyDescent="0.25">
      <c r="A55" s="47" t="s">
        <v>38</v>
      </c>
      <c r="B55" s="20">
        <v>374</v>
      </c>
      <c r="C55" s="54">
        <f t="shared" si="2"/>
        <v>3.8635964504498922E-3</v>
      </c>
      <c r="D55" s="11"/>
    </row>
    <row r="56" spans="1:4" ht="16.5" thickBot="1" x14ac:dyDescent="0.3">
      <c r="A56" s="30" t="s">
        <v>21</v>
      </c>
      <c r="B56" s="31">
        <f>SUM(B50:B55)</f>
        <v>96801</v>
      </c>
      <c r="C56" s="36">
        <f>SUM(C50:C54)+0.01</f>
        <v>0.99613640354955002</v>
      </c>
      <c r="D56" s="24"/>
    </row>
    <row r="57" spans="1:4" ht="16.5" thickBot="1" x14ac:dyDescent="0.3">
      <c r="A57" s="6"/>
      <c r="B57" s="26"/>
      <c r="C57" s="21"/>
      <c r="D57" s="10"/>
    </row>
    <row r="58" spans="1:4" ht="16.5" thickBot="1" x14ac:dyDescent="0.3">
      <c r="A58" s="18" t="s">
        <v>37</v>
      </c>
      <c r="B58" s="51" t="s">
        <v>29</v>
      </c>
      <c r="C58" s="51" t="s">
        <v>30</v>
      </c>
      <c r="D58" s="14"/>
    </row>
    <row r="59" spans="1:4" ht="15.75" x14ac:dyDescent="0.25">
      <c r="A59" s="47" t="s">
        <v>11</v>
      </c>
      <c r="B59" s="20">
        <v>17200</v>
      </c>
      <c r="C59" s="26">
        <f>B59/B61</f>
        <v>0.92473118279569888</v>
      </c>
      <c r="D59" s="13"/>
    </row>
    <row r="60" spans="1:4" ht="15.75" x14ac:dyDescent="0.25">
      <c r="A60" s="47" t="s">
        <v>12</v>
      </c>
      <c r="B60" s="20">
        <v>1400</v>
      </c>
      <c r="C60" s="26">
        <f>B60/B61</f>
        <v>7.5268817204301078E-2</v>
      </c>
      <c r="D60" s="13"/>
    </row>
    <row r="61" spans="1:4" ht="16.5" thickBot="1" x14ac:dyDescent="0.3">
      <c r="A61" s="32" t="s">
        <v>0</v>
      </c>
      <c r="B61" s="31">
        <f>B59+B60</f>
        <v>18600</v>
      </c>
      <c r="C61" s="36">
        <f>SUM(C59:C60)</f>
        <v>1</v>
      </c>
      <c r="D61" s="24"/>
    </row>
    <row r="62" spans="1:4" ht="16.5" thickBot="1" x14ac:dyDescent="0.3">
      <c r="A62" s="6"/>
      <c r="B62" s="26"/>
      <c r="C62" s="21"/>
      <c r="D62" s="10"/>
    </row>
    <row r="63" spans="1:4" ht="15.75" x14ac:dyDescent="0.25">
      <c r="A63" s="43" t="s">
        <v>19</v>
      </c>
      <c r="B63" s="50"/>
      <c r="C63" s="44"/>
      <c r="D63" s="45"/>
    </row>
    <row r="64" spans="1:4" ht="16.5" thickBot="1" x14ac:dyDescent="0.3">
      <c r="A64" s="46" t="s">
        <v>20</v>
      </c>
      <c r="B64" s="15"/>
      <c r="C64" s="16"/>
      <c r="D64" s="7"/>
    </row>
    <row r="65" spans="1:4" ht="16.5" thickBot="1" x14ac:dyDescent="0.3">
      <c r="B65" s="56"/>
      <c r="D65" s="1"/>
    </row>
    <row r="66" spans="1:4" ht="16.5" thickBot="1" x14ac:dyDescent="0.3">
      <c r="A66" s="18" t="s">
        <v>27</v>
      </c>
      <c r="B66" s="29"/>
      <c r="C66" s="29"/>
      <c r="D66" s="14"/>
    </row>
    <row r="67" spans="1:4" ht="16.5" thickBot="1" x14ac:dyDescent="0.3">
      <c r="A67" s="57" t="s">
        <v>28</v>
      </c>
      <c r="B67" s="65" t="s">
        <v>44</v>
      </c>
      <c r="C67" s="23"/>
      <c r="D67" s="40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selection activeCell="B1" sqref="B1"/>
    </sheetView>
  </sheetViews>
  <sheetFormatPr defaultRowHeight="15" x14ac:dyDescent="0.25"/>
  <cols>
    <col min="1" max="1" width="51.85546875" customWidth="1"/>
    <col min="2" max="2" width="18" customWidth="1"/>
    <col min="3" max="3" width="22.42578125" customWidth="1"/>
  </cols>
  <sheetData>
    <row r="1" spans="1:4" ht="15.75" x14ac:dyDescent="0.25">
      <c r="A1" s="1"/>
      <c r="B1" s="1"/>
      <c r="C1" s="1"/>
      <c r="D1" s="1"/>
    </row>
    <row r="2" spans="1:4" ht="15.75" x14ac:dyDescent="0.25">
      <c r="A2" s="1"/>
      <c r="B2" s="1"/>
      <c r="C2" s="1"/>
      <c r="D2" s="1"/>
    </row>
    <row r="3" spans="1:4" ht="15.75" x14ac:dyDescent="0.25">
      <c r="A3" s="1"/>
      <c r="B3" s="1"/>
      <c r="C3" s="1"/>
      <c r="D3" s="1"/>
    </row>
    <row r="4" spans="1:4" ht="15.75" x14ac:dyDescent="0.25">
      <c r="A4" s="1"/>
      <c r="B4" s="1"/>
      <c r="C4" s="1"/>
      <c r="D4" s="1"/>
    </row>
    <row r="5" spans="1:4" ht="18.75" x14ac:dyDescent="0.3">
      <c r="A5" s="2" t="s">
        <v>41</v>
      </c>
      <c r="B5" s="1"/>
      <c r="C5" s="3">
        <v>41305</v>
      </c>
      <c r="D5" s="1"/>
    </row>
    <row r="6" spans="1:4" ht="19.5" thickBot="1" x14ac:dyDescent="0.35">
      <c r="A6" s="2"/>
      <c r="B6" s="1"/>
      <c r="C6" s="3"/>
      <c r="D6" s="1"/>
    </row>
    <row r="7" spans="1:4" ht="16.5" thickBot="1" x14ac:dyDescent="0.3">
      <c r="A7" s="8"/>
      <c r="B7" s="50"/>
      <c r="C7" s="8"/>
      <c r="D7" s="8"/>
    </row>
    <row r="8" spans="1:4" ht="16.5" thickBot="1" x14ac:dyDescent="0.3">
      <c r="A8" s="4" t="s">
        <v>1</v>
      </c>
      <c r="B8" s="49" t="s">
        <v>29</v>
      </c>
      <c r="C8" s="49" t="s">
        <v>30</v>
      </c>
      <c r="D8" s="9"/>
    </row>
    <row r="9" spans="1:4" ht="15.75" x14ac:dyDescent="0.25">
      <c r="A9" s="37" t="s">
        <v>2</v>
      </c>
      <c r="B9" s="34">
        <v>74374</v>
      </c>
      <c r="C9" s="38">
        <f>B9/B12</f>
        <v>0.77535106283164623</v>
      </c>
      <c r="D9" s="39"/>
    </row>
    <row r="10" spans="1:4" ht="15.75" x14ac:dyDescent="0.25">
      <c r="A10" s="19" t="s">
        <v>3</v>
      </c>
      <c r="B10" s="20">
        <v>19918</v>
      </c>
      <c r="C10" s="21">
        <f>B10/B12</f>
        <v>0.20764571583457564</v>
      </c>
      <c r="D10" s="11"/>
    </row>
    <row r="11" spans="1:4" ht="15.75" x14ac:dyDescent="0.25">
      <c r="A11" s="19" t="s">
        <v>4</v>
      </c>
      <c r="B11" s="20">
        <v>1631</v>
      </c>
      <c r="C11" s="21">
        <f>B11/B12</f>
        <v>1.7003221333778136E-2</v>
      </c>
      <c r="D11" s="11"/>
    </row>
    <row r="12" spans="1:4" ht="16.5" thickBot="1" x14ac:dyDescent="0.3">
      <c r="A12" s="30" t="s">
        <v>0</v>
      </c>
      <c r="B12" s="31">
        <f>B9+B10+B11</f>
        <v>95923</v>
      </c>
      <c r="C12" s="36">
        <f>SUM(C9:C11)</f>
        <v>1</v>
      </c>
      <c r="D12" s="24"/>
    </row>
    <row r="13" spans="1:4" ht="16.5" thickBot="1" x14ac:dyDescent="0.3">
      <c r="A13" s="25"/>
      <c r="B13" s="20"/>
      <c r="C13" s="21"/>
      <c r="D13" s="10"/>
    </row>
    <row r="14" spans="1:4" ht="16.5" thickBot="1" x14ac:dyDescent="0.3">
      <c r="A14" s="18" t="s">
        <v>31</v>
      </c>
      <c r="B14" s="51"/>
      <c r="C14" s="52" t="s">
        <v>30</v>
      </c>
      <c r="D14" s="14"/>
    </row>
    <row r="15" spans="1:4" ht="15.75" x14ac:dyDescent="0.25">
      <c r="A15" s="19" t="s">
        <v>2</v>
      </c>
      <c r="B15" s="20"/>
      <c r="C15" s="26">
        <v>0.61799999999999999</v>
      </c>
      <c r="D15" s="11"/>
    </row>
    <row r="16" spans="1:4" ht="15.75" x14ac:dyDescent="0.25">
      <c r="A16" s="19" t="s">
        <v>3</v>
      </c>
      <c r="B16" s="20"/>
      <c r="C16" s="26">
        <v>0.63449999999999995</v>
      </c>
      <c r="D16" s="11"/>
    </row>
    <row r="17" spans="1:4" ht="16.5" thickBot="1" x14ac:dyDescent="0.3">
      <c r="A17" s="22" t="s">
        <v>4</v>
      </c>
      <c r="B17" s="53"/>
      <c r="C17" s="27">
        <v>0.58940000000000003</v>
      </c>
      <c r="D17" s="24"/>
    </row>
    <row r="18" spans="1:4" ht="16.5" thickBot="1" x14ac:dyDescent="0.3">
      <c r="A18" s="19"/>
      <c r="B18" s="20"/>
      <c r="C18" s="21"/>
      <c r="D18" s="10"/>
    </row>
    <row r="19" spans="1:4" ht="16.5" thickBot="1" x14ac:dyDescent="0.3">
      <c r="A19" s="18" t="s">
        <v>32</v>
      </c>
      <c r="B19" s="51" t="s">
        <v>29</v>
      </c>
      <c r="C19" s="51" t="s">
        <v>30</v>
      </c>
      <c r="D19" s="14"/>
    </row>
    <row r="20" spans="1:4" ht="15.75" x14ac:dyDescent="0.25">
      <c r="A20" s="19" t="s">
        <v>5</v>
      </c>
      <c r="B20" s="20">
        <v>48413</v>
      </c>
      <c r="C20" s="21">
        <f>B20/$B$25</f>
        <v>0.50470690032630339</v>
      </c>
      <c r="D20" s="11"/>
    </row>
    <row r="21" spans="1:4" ht="15.75" x14ac:dyDescent="0.25">
      <c r="A21" s="19" t="s">
        <v>6</v>
      </c>
      <c r="B21" s="20">
        <v>1738</v>
      </c>
      <c r="C21" s="21">
        <f>B21/$B$25</f>
        <v>1.8118699373455793E-2</v>
      </c>
      <c r="D21" s="11"/>
    </row>
    <row r="22" spans="1:4" ht="15.75" x14ac:dyDescent="0.25">
      <c r="A22" s="19" t="s">
        <v>7</v>
      </c>
      <c r="B22" s="20">
        <v>34269</v>
      </c>
      <c r="C22" s="21">
        <f>B22/$B$25</f>
        <v>0.35725529852068849</v>
      </c>
      <c r="D22" s="11"/>
    </row>
    <row r="23" spans="1:4" ht="15.75" x14ac:dyDescent="0.25">
      <c r="A23" s="19" t="s">
        <v>8</v>
      </c>
      <c r="B23" s="20">
        <v>8811</v>
      </c>
      <c r="C23" s="21">
        <f t="shared" ref="C23:C24" si="0">B23/$B$25</f>
        <v>9.1854925304671459E-2</v>
      </c>
      <c r="D23" s="11"/>
    </row>
    <row r="24" spans="1:4" ht="15.75" x14ac:dyDescent="0.25">
      <c r="A24" s="19" t="s">
        <v>9</v>
      </c>
      <c r="B24" s="20">
        <v>2692</v>
      </c>
      <c r="C24" s="21">
        <f t="shared" si="0"/>
        <v>2.8064176474880895E-2</v>
      </c>
      <c r="D24" s="11"/>
    </row>
    <row r="25" spans="1:4" ht="16.5" thickBot="1" x14ac:dyDescent="0.3">
      <c r="A25" s="30" t="s">
        <v>10</v>
      </c>
      <c r="B25" s="31">
        <f>SUM(B20:B24)</f>
        <v>95923</v>
      </c>
      <c r="C25" s="36">
        <f>SUM(C20:C24)</f>
        <v>1</v>
      </c>
      <c r="D25" s="24"/>
    </row>
    <row r="26" spans="1:4" ht="16.5" thickBot="1" x14ac:dyDescent="0.3">
      <c r="A26" s="25"/>
      <c r="B26" s="26"/>
      <c r="C26" s="21"/>
      <c r="D26" s="10"/>
    </row>
    <row r="27" spans="1:4" ht="16.5" thickBot="1" x14ac:dyDescent="0.3">
      <c r="A27" s="18" t="s">
        <v>45</v>
      </c>
      <c r="B27" s="51" t="s">
        <v>29</v>
      </c>
      <c r="C27" s="51" t="s">
        <v>30</v>
      </c>
      <c r="D27" s="14"/>
    </row>
    <row r="28" spans="1:4" ht="15.75" x14ac:dyDescent="0.25">
      <c r="A28" s="5"/>
      <c r="B28" s="26"/>
      <c r="C28" s="21"/>
      <c r="D28" s="10"/>
    </row>
    <row r="29" spans="1:4" ht="16.5" thickBot="1" x14ac:dyDescent="0.3">
      <c r="B29" s="26"/>
      <c r="C29" s="21"/>
      <c r="D29" s="10"/>
    </row>
    <row r="30" spans="1:4" ht="16.5" thickBot="1" x14ac:dyDescent="0.3">
      <c r="A30" s="4" t="s">
        <v>33</v>
      </c>
      <c r="B30" s="55" t="s">
        <v>29</v>
      </c>
      <c r="C30" s="55" t="s">
        <v>30</v>
      </c>
      <c r="D30" s="9"/>
    </row>
    <row r="31" spans="1:4" ht="15.75" x14ac:dyDescent="0.25">
      <c r="A31" s="59" t="s">
        <v>13</v>
      </c>
      <c r="B31" s="34">
        <v>50385</v>
      </c>
      <c r="C31" s="60">
        <f>B31/$B$34</f>
        <v>0.52526505634727849</v>
      </c>
      <c r="D31" s="35"/>
    </row>
    <row r="32" spans="1:4" ht="15.75" x14ac:dyDescent="0.25">
      <c r="A32" s="47" t="s">
        <v>25</v>
      </c>
      <c r="B32" s="20">
        <v>37354</v>
      </c>
      <c r="C32" s="17">
        <f>B32/$B$34</f>
        <v>0.38941651115999293</v>
      </c>
      <c r="D32" s="13"/>
    </row>
    <row r="33" spans="1:4" ht="15.75" x14ac:dyDescent="0.25">
      <c r="A33" s="47" t="s">
        <v>26</v>
      </c>
      <c r="B33" s="20">
        <v>8184</v>
      </c>
      <c r="C33" s="17">
        <f t="shared" ref="C33" si="1">B33/$B$34</f>
        <v>8.5318432492728538E-2</v>
      </c>
      <c r="D33" s="13"/>
    </row>
    <row r="34" spans="1:4" ht="16.5" thickBot="1" x14ac:dyDescent="0.3">
      <c r="A34" s="32" t="s">
        <v>14</v>
      </c>
      <c r="B34" s="31">
        <f>SUM(B31:B33)</f>
        <v>95923</v>
      </c>
      <c r="C34" s="36">
        <f>SUM(C31:C33)</f>
        <v>1</v>
      </c>
      <c r="D34" s="24"/>
    </row>
    <row r="35" spans="1:4" ht="16.5" thickBot="1" x14ac:dyDescent="0.3">
      <c r="A35" s="1"/>
      <c r="B35" s="56"/>
      <c r="C35" s="1"/>
      <c r="D35" s="1"/>
    </row>
    <row r="36" spans="1:4" ht="16.5" thickBot="1" x14ac:dyDescent="0.3">
      <c r="A36" s="18" t="s">
        <v>34</v>
      </c>
      <c r="B36" s="51" t="s">
        <v>29</v>
      </c>
      <c r="C36" s="51" t="s">
        <v>30</v>
      </c>
      <c r="D36" s="14"/>
    </row>
    <row r="37" spans="1:4" ht="15.75" x14ac:dyDescent="0.25">
      <c r="A37" s="59" t="s">
        <v>15</v>
      </c>
      <c r="B37" s="20">
        <v>88413</v>
      </c>
      <c r="C37" s="17">
        <f>B37/$B$39</f>
        <v>0.92170803665439993</v>
      </c>
      <c r="D37" s="35"/>
    </row>
    <row r="38" spans="1:4" ht="15.75" x14ac:dyDescent="0.25">
      <c r="A38" s="48" t="s">
        <v>16</v>
      </c>
      <c r="B38" s="20">
        <v>7510</v>
      </c>
      <c r="C38" s="17">
        <f>B38/$B$39</f>
        <v>7.829196334560011E-2</v>
      </c>
      <c r="D38" s="13"/>
    </row>
    <row r="39" spans="1:4" ht="16.5" thickBot="1" x14ac:dyDescent="0.3">
      <c r="A39" s="30" t="s">
        <v>0</v>
      </c>
      <c r="B39" s="31">
        <f>SUM(B37:B38)</f>
        <v>95923</v>
      </c>
      <c r="C39" s="41">
        <f>SUM(C37:C38)</f>
        <v>1</v>
      </c>
      <c r="D39" s="40"/>
    </row>
    <row r="40" spans="1:4" ht="15.75" x14ac:dyDescent="0.25">
      <c r="B40" s="56"/>
      <c r="C40" s="1"/>
      <c r="D40" s="1"/>
    </row>
    <row r="41" spans="1:4" ht="15.75" x14ac:dyDescent="0.25">
      <c r="B41" s="56"/>
      <c r="C41" s="1"/>
      <c r="D41" s="1"/>
    </row>
    <row r="42" spans="1:4" ht="16.5" thickBot="1" x14ac:dyDescent="0.3">
      <c r="B42" s="56"/>
      <c r="C42" s="1"/>
      <c r="D42" s="1"/>
    </row>
    <row r="43" spans="1:4" ht="16.5" thickBot="1" x14ac:dyDescent="0.3">
      <c r="A43" s="18" t="s">
        <v>35</v>
      </c>
      <c r="B43" s="51" t="s">
        <v>29</v>
      </c>
      <c r="C43" s="51" t="s">
        <v>30</v>
      </c>
      <c r="D43" s="14"/>
    </row>
    <row r="44" spans="1:4" ht="15.75" x14ac:dyDescent="0.25">
      <c r="A44" s="47" t="s">
        <v>17</v>
      </c>
      <c r="B44" s="20">
        <v>91294</v>
      </c>
      <c r="C44" s="17">
        <f>B44/$B$46</f>
        <v>0.95174254349843102</v>
      </c>
      <c r="D44" s="13"/>
    </row>
    <row r="45" spans="1:4" ht="15.75" x14ac:dyDescent="0.25">
      <c r="A45" s="47" t="s">
        <v>18</v>
      </c>
      <c r="B45" s="20">
        <v>4629</v>
      </c>
      <c r="C45" s="17">
        <f>B45/$B$46</f>
        <v>4.8257456501568964E-2</v>
      </c>
      <c r="D45" s="13"/>
    </row>
    <row r="46" spans="1:4" ht="16.5" thickBot="1" x14ac:dyDescent="0.3">
      <c r="A46" s="30" t="s">
        <v>21</v>
      </c>
      <c r="B46" s="31">
        <f>SUM(B44:B45)</f>
        <v>95923</v>
      </c>
      <c r="C46" s="36">
        <f>SUM(C44:C45)</f>
        <v>1</v>
      </c>
      <c r="D46" s="40"/>
    </row>
    <row r="47" spans="1:4" ht="15.75" x14ac:dyDescent="0.25">
      <c r="B47" s="56"/>
      <c r="C47" s="1"/>
      <c r="D47" s="1"/>
    </row>
    <row r="48" spans="1:4" ht="16.5" thickBot="1" x14ac:dyDescent="0.3">
      <c r="B48" s="56"/>
      <c r="C48" s="1"/>
      <c r="D48" s="1"/>
    </row>
    <row r="49" spans="1:4" ht="16.5" thickBot="1" x14ac:dyDescent="0.3">
      <c r="A49" s="18" t="s">
        <v>36</v>
      </c>
      <c r="B49" s="51" t="s">
        <v>29</v>
      </c>
      <c r="C49" s="51" t="s">
        <v>30</v>
      </c>
      <c r="D49" s="14"/>
    </row>
    <row r="50" spans="1:4" ht="15.75" x14ac:dyDescent="0.25">
      <c r="A50" s="47" t="s">
        <v>22</v>
      </c>
      <c r="B50" s="20">
        <v>10509</v>
      </c>
      <c r="C50" s="54">
        <f>B50/$B$56</f>
        <v>0.10955662354179915</v>
      </c>
      <c r="D50" s="13"/>
    </row>
    <row r="51" spans="1:4" ht="15.75" x14ac:dyDescent="0.25">
      <c r="A51" s="47" t="s">
        <v>23</v>
      </c>
      <c r="B51" s="20">
        <v>24522</v>
      </c>
      <c r="C51" s="54">
        <f>B51/$B$56</f>
        <v>0.25564254662593955</v>
      </c>
      <c r="D51" s="11"/>
    </row>
    <row r="52" spans="1:4" ht="15.75" x14ac:dyDescent="0.25">
      <c r="A52" s="47" t="s">
        <v>24</v>
      </c>
      <c r="B52" s="20">
        <v>24693</v>
      </c>
      <c r="C52" s="54">
        <f t="shared" ref="C52:C55" si="2">B52/$B$56</f>
        <v>0.25742522648374216</v>
      </c>
      <c r="D52" s="11"/>
    </row>
    <row r="53" spans="1:4" ht="15.75" x14ac:dyDescent="0.25">
      <c r="A53" s="47" t="s">
        <v>39</v>
      </c>
      <c r="B53" s="20">
        <v>26441</v>
      </c>
      <c r="C53" s="54">
        <f t="shared" si="2"/>
        <v>0.27564817614128001</v>
      </c>
      <c r="D53" s="11"/>
    </row>
    <row r="54" spans="1:4" ht="15.75" x14ac:dyDescent="0.25">
      <c r="A54" s="47" t="s">
        <v>40</v>
      </c>
      <c r="B54" s="20">
        <v>9392</v>
      </c>
      <c r="C54" s="54">
        <f>B54/$B$56-0.01</f>
        <v>8.7911866809837064E-2</v>
      </c>
      <c r="D54" s="11"/>
    </row>
    <row r="55" spans="1:4" ht="15.75" x14ac:dyDescent="0.25">
      <c r="A55" s="47" t="s">
        <v>38</v>
      </c>
      <c r="B55" s="20">
        <v>366</v>
      </c>
      <c r="C55" s="54">
        <f t="shared" si="2"/>
        <v>3.815560397402083E-3</v>
      </c>
      <c r="D55" s="11"/>
    </row>
    <row r="56" spans="1:4" ht="16.5" thickBot="1" x14ac:dyDescent="0.3">
      <c r="A56" s="30" t="s">
        <v>21</v>
      </c>
      <c r="B56" s="31">
        <f>SUM(B50:B55)</f>
        <v>95923</v>
      </c>
      <c r="C56" s="36">
        <f>SUM(C50:C54)+0.01</f>
        <v>0.99618443960259795</v>
      </c>
      <c r="D56" s="24"/>
    </row>
    <row r="57" spans="1:4" ht="16.5" thickBot="1" x14ac:dyDescent="0.3">
      <c r="A57" s="6"/>
      <c r="B57" s="26"/>
      <c r="C57" s="21"/>
      <c r="D57" s="10"/>
    </row>
    <row r="58" spans="1:4" ht="16.5" thickBot="1" x14ac:dyDescent="0.3">
      <c r="A58" s="18" t="s">
        <v>37</v>
      </c>
      <c r="B58" s="51" t="s">
        <v>29</v>
      </c>
      <c r="C58" s="51" t="s">
        <v>30</v>
      </c>
      <c r="D58" s="14"/>
    </row>
    <row r="59" spans="1:4" ht="15.75" x14ac:dyDescent="0.25">
      <c r="A59" s="47" t="s">
        <v>11</v>
      </c>
      <c r="B59" s="20">
        <v>17200</v>
      </c>
      <c r="C59" s="26">
        <f>B59/B61</f>
        <v>0.92473118279569888</v>
      </c>
      <c r="D59" s="13"/>
    </row>
    <row r="60" spans="1:4" ht="15.75" x14ac:dyDescent="0.25">
      <c r="A60" s="47" t="s">
        <v>12</v>
      </c>
      <c r="B60" s="20">
        <v>1400</v>
      </c>
      <c r="C60" s="26">
        <f>B60/B61</f>
        <v>7.5268817204301078E-2</v>
      </c>
      <c r="D60" s="13"/>
    </row>
    <row r="61" spans="1:4" ht="16.5" thickBot="1" x14ac:dyDescent="0.3">
      <c r="A61" s="32" t="s">
        <v>0</v>
      </c>
      <c r="B61" s="31">
        <f>B59+B60</f>
        <v>18600</v>
      </c>
      <c r="C61" s="36">
        <f>SUM(C59:C60)</f>
        <v>1</v>
      </c>
      <c r="D61" s="24"/>
    </row>
    <row r="62" spans="1:4" ht="16.5" thickBot="1" x14ac:dyDescent="0.3">
      <c r="A62" s="6"/>
      <c r="B62" s="26"/>
      <c r="C62" s="21"/>
      <c r="D62" s="10"/>
    </row>
    <row r="63" spans="1:4" ht="15.75" x14ac:dyDescent="0.25">
      <c r="A63" s="43" t="s">
        <v>19</v>
      </c>
      <c r="B63" s="50"/>
      <c r="C63" s="44"/>
      <c r="D63" s="45"/>
    </row>
    <row r="64" spans="1:4" ht="16.5" thickBot="1" x14ac:dyDescent="0.3">
      <c r="A64" s="46" t="s">
        <v>20</v>
      </c>
      <c r="B64" s="15"/>
      <c r="C64" s="16"/>
      <c r="D64" s="7"/>
    </row>
    <row r="65" spans="1:4" ht="16.5" thickBot="1" x14ac:dyDescent="0.3">
      <c r="B65" s="56"/>
      <c r="D65" s="1"/>
    </row>
    <row r="66" spans="1:4" ht="16.5" thickBot="1" x14ac:dyDescent="0.3">
      <c r="A66" s="18" t="s">
        <v>27</v>
      </c>
      <c r="B66" s="29"/>
      <c r="C66" s="29"/>
      <c r="D66" s="14"/>
    </row>
    <row r="67" spans="1:4" ht="16.5" thickBot="1" x14ac:dyDescent="0.3">
      <c r="A67" s="57" t="s">
        <v>28</v>
      </c>
      <c r="B67" s="65" t="s">
        <v>44</v>
      </c>
      <c r="C67" s="23"/>
      <c r="D67" s="4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zoomScaleNormal="100" workbookViewId="0">
      <selection activeCell="C5" sqref="C5"/>
    </sheetView>
  </sheetViews>
  <sheetFormatPr defaultRowHeight="15" x14ac:dyDescent="0.25"/>
  <cols>
    <col min="1" max="1" width="51.140625" bestFit="1" customWidth="1"/>
    <col min="2" max="2" width="18" customWidth="1"/>
    <col min="3" max="3" width="22.85546875" customWidth="1"/>
  </cols>
  <sheetData>
    <row r="1" spans="1:4" ht="15.75" x14ac:dyDescent="0.25">
      <c r="A1" s="1"/>
      <c r="B1" s="1"/>
      <c r="C1" s="1"/>
      <c r="D1" s="1"/>
    </row>
    <row r="2" spans="1:4" ht="15.75" x14ac:dyDescent="0.25">
      <c r="A2" s="1"/>
      <c r="B2" s="1"/>
      <c r="C2" s="1"/>
      <c r="D2" s="1"/>
    </row>
    <row r="3" spans="1:4" ht="15.75" x14ac:dyDescent="0.25">
      <c r="A3" s="1"/>
      <c r="B3" s="1"/>
      <c r="C3" s="1"/>
      <c r="D3" s="1"/>
    </row>
    <row r="4" spans="1:4" ht="15.75" x14ac:dyDescent="0.25">
      <c r="A4" s="1"/>
      <c r="B4" s="1"/>
      <c r="C4" s="1"/>
      <c r="D4" s="1"/>
    </row>
    <row r="5" spans="1:4" ht="18.75" x14ac:dyDescent="0.3">
      <c r="A5" s="2" t="s">
        <v>41</v>
      </c>
      <c r="B5" s="1"/>
      <c r="C5" s="3">
        <v>41639</v>
      </c>
      <c r="D5" s="1"/>
    </row>
    <row r="6" spans="1:4" ht="19.5" thickBot="1" x14ac:dyDescent="0.35">
      <c r="A6" s="2"/>
      <c r="B6" s="1"/>
      <c r="C6" s="3"/>
      <c r="D6" s="1"/>
    </row>
    <row r="7" spans="1:4" ht="16.5" thickBot="1" x14ac:dyDescent="0.3">
      <c r="A7" s="8"/>
      <c r="B7" s="50"/>
      <c r="C7" s="8"/>
      <c r="D7" s="8"/>
    </row>
    <row r="8" spans="1:4" ht="16.5" thickBot="1" x14ac:dyDescent="0.3">
      <c r="A8" s="4" t="s">
        <v>1</v>
      </c>
      <c r="B8" s="49" t="s">
        <v>29</v>
      </c>
      <c r="C8" s="49" t="s">
        <v>30</v>
      </c>
      <c r="D8" s="9"/>
    </row>
    <row r="9" spans="1:4" ht="15.75" x14ac:dyDescent="0.25">
      <c r="A9" s="37" t="s">
        <v>2</v>
      </c>
      <c r="B9" s="34">
        <v>80458</v>
      </c>
      <c r="C9" s="38">
        <f>B9/B12</f>
        <v>0.76988881021185385</v>
      </c>
      <c r="D9" s="39"/>
    </row>
    <row r="10" spans="1:4" ht="15.75" x14ac:dyDescent="0.25">
      <c r="A10" s="19" t="s">
        <v>3</v>
      </c>
      <c r="B10" s="20">
        <v>22033</v>
      </c>
      <c r="C10" s="21">
        <f>B10/B12</f>
        <v>0.21083000019137657</v>
      </c>
      <c r="D10" s="11"/>
    </row>
    <row r="11" spans="1:4" ht="15.75" x14ac:dyDescent="0.25">
      <c r="A11" s="19" t="s">
        <v>4</v>
      </c>
      <c r="B11" s="20">
        <v>2015</v>
      </c>
      <c r="C11" s="21">
        <f>B11/B12</f>
        <v>1.9281189596769565E-2</v>
      </c>
      <c r="D11" s="11"/>
    </row>
    <row r="12" spans="1:4" ht="16.5" thickBot="1" x14ac:dyDescent="0.3">
      <c r="A12" s="30" t="s">
        <v>0</v>
      </c>
      <c r="B12" s="31">
        <f>B9+B10+B11</f>
        <v>104506</v>
      </c>
      <c r="C12" s="36">
        <f>SUM(C9:C11)</f>
        <v>1</v>
      </c>
      <c r="D12" s="24"/>
    </row>
    <row r="13" spans="1:4" ht="16.5" thickBot="1" x14ac:dyDescent="0.3">
      <c r="A13" s="25"/>
      <c r="B13" s="20"/>
      <c r="C13" s="21"/>
      <c r="D13" s="10"/>
    </row>
    <row r="14" spans="1:4" ht="16.5" thickBot="1" x14ac:dyDescent="0.3">
      <c r="A14" s="18" t="s">
        <v>31</v>
      </c>
      <c r="B14" s="51"/>
      <c r="C14" s="52" t="s">
        <v>30</v>
      </c>
      <c r="D14" s="14"/>
    </row>
    <row r="15" spans="1:4" ht="15.75" x14ac:dyDescent="0.25">
      <c r="A15" s="19" t="s">
        <v>2</v>
      </c>
      <c r="B15" s="20"/>
      <c r="C15" s="26">
        <v>0.63</v>
      </c>
      <c r="D15" s="11"/>
    </row>
    <row r="16" spans="1:4" ht="15.75" x14ac:dyDescent="0.25">
      <c r="A16" s="19" t="s">
        <v>3</v>
      </c>
      <c r="B16" s="20"/>
      <c r="C16" s="26">
        <v>0.62</v>
      </c>
      <c r="D16" s="11"/>
    </row>
    <row r="17" spans="1:5" ht="16.5" thickBot="1" x14ac:dyDescent="0.3">
      <c r="A17" s="22" t="s">
        <v>4</v>
      </c>
      <c r="B17" s="53"/>
      <c r="C17" s="27">
        <v>0.6</v>
      </c>
      <c r="D17" s="24"/>
    </row>
    <row r="18" spans="1:5" ht="16.5" thickBot="1" x14ac:dyDescent="0.3">
      <c r="A18" s="19"/>
      <c r="B18" s="20"/>
      <c r="C18" s="21"/>
      <c r="D18" s="10"/>
    </row>
    <row r="19" spans="1:5" ht="16.5" thickBot="1" x14ac:dyDescent="0.3">
      <c r="A19" s="18" t="s">
        <v>32</v>
      </c>
      <c r="B19" s="51" t="s">
        <v>29</v>
      </c>
      <c r="C19" s="51" t="s">
        <v>30</v>
      </c>
      <c r="D19" s="14"/>
    </row>
    <row r="20" spans="1:5" ht="15.75" x14ac:dyDescent="0.25">
      <c r="A20" s="19" t="s">
        <v>5</v>
      </c>
      <c r="B20" s="20">
        <v>56214</v>
      </c>
      <c r="C20" s="21">
        <f>B20/$B$25</f>
        <v>0.53790213002124276</v>
      </c>
      <c r="D20" s="11"/>
      <c r="E20" s="58"/>
    </row>
    <row r="21" spans="1:5" ht="15.75" x14ac:dyDescent="0.25">
      <c r="A21" s="19" t="s">
        <v>6</v>
      </c>
      <c r="B21" s="20">
        <v>1521</v>
      </c>
      <c r="C21" s="21">
        <f>B21/$B$25</f>
        <v>1.4554188276271219E-2</v>
      </c>
      <c r="D21" s="11"/>
      <c r="E21" s="58"/>
    </row>
    <row r="22" spans="1:5" ht="15.75" x14ac:dyDescent="0.25">
      <c r="A22" s="19" t="s">
        <v>7</v>
      </c>
      <c r="B22" s="20">
        <v>33725</v>
      </c>
      <c r="C22" s="21">
        <f>B22/$B$25</f>
        <v>0.32270874399556004</v>
      </c>
      <c r="D22" s="11"/>
      <c r="E22" s="58"/>
    </row>
    <row r="23" spans="1:5" ht="15.75" x14ac:dyDescent="0.25">
      <c r="A23" s="19" t="s">
        <v>8</v>
      </c>
      <c r="B23" s="20">
        <v>10445</v>
      </c>
      <c r="C23" s="21">
        <f>B23/$B$25</f>
        <v>9.9946414559929572E-2</v>
      </c>
      <c r="D23" s="11"/>
      <c r="E23" s="58"/>
    </row>
    <row r="24" spans="1:5" ht="15.75" x14ac:dyDescent="0.25">
      <c r="A24" s="19" t="s">
        <v>9</v>
      </c>
      <c r="B24" s="20">
        <v>2601</v>
      </c>
      <c r="C24" s="21">
        <f t="shared" ref="C24" si="0">B24/$B$25</f>
        <v>2.4888523146996345E-2</v>
      </c>
      <c r="D24" s="11"/>
      <c r="E24" s="58"/>
    </row>
    <row r="25" spans="1:5" ht="16.5" thickBot="1" x14ac:dyDescent="0.3">
      <c r="A25" s="30" t="s">
        <v>10</v>
      </c>
      <c r="B25" s="31">
        <f>SUM(B20:B24)</f>
        <v>104506</v>
      </c>
      <c r="C25" s="36">
        <f>SUM(C20:C24)</f>
        <v>0.99999999999999989</v>
      </c>
      <c r="D25" s="24"/>
    </row>
    <row r="26" spans="1:5" ht="16.5" thickBot="1" x14ac:dyDescent="0.3">
      <c r="A26" s="25"/>
      <c r="B26" s="26"/>
      <c r="C26" s="21"/>
      <c r="D26" s="10"/>
    </row>
    <row r="27" spans="1:5" ht="16.5" thickBot="1" x14ac:dyDescent="0.3">
      <c r="A27" s="66" t="s">
        <v>53</v>
      </c>
      <c r="B27" s="51" t="s">
        <v>29</v>
      </c>
      <c r="C27" s="51" t="s">
        <v>30</v>
      </c>
      <c r="D27" s="14"/>
    </row>
    <row r="28" spans="1:5" ht="15.75" x14ac:dyDescent="0.25">
      <c r="A28" s="5"/>
      <c r="B28" s="26"/>
      <c r="C28" s="21"/>
      <c r="D28" s="10"/>
    </row>
    <row r="29" spans="1:5" ht="16.5" thickBot="1" x14ac:dyDescent="0.3">
      <c r="B29" s="26"/>
      <c r="C29" s="21"/>
      <c r="D29" s="10"/>
    </row>
    <row r="30" spans="1:5" ht="16.5" thickBot="1" x14ac:dyDescent="0.3">
      <c r="A30" s="4" t="s">
        <v>33</v>
      </c>
      <c r="B30" s="55" t="s">
        <v>29</v>
      </c>
      <c r="C30" s="55" t="s">
        <v>30</v>
      </c>
      <c r="D30" s="9"/>
    </row>
    <row r="31" spans="1:5" ht="15.75" x14ac:dyDescent="0.25">
      <c r="A31" s="59" t="s">
        <v>13</v>
      </c>
      <c r="B31" s="34">
        <v>57935</v>
      </c>
      <c r="C31" s="60">
        <f>B31/$B$34</f>
        <v>0.55437008401431498</v>
      </c>
      <c r="D31" s="35"/>
    </row>
    <row r="32" spans="1:5" ht="15.75" x14ac:dyDescent="0.25">
      <c r="A32" s="47" t="s">
        <v>25</v>
      </c>
      <c r="B32" s="20">
        <v>37234</v>
      </c>
      <c r="C32" s="17">
        <f>B32/$B$34</f>
        <v>0.35628576349683272</v>
      </c>
      <c r="D32" s="13"/>
    </row>
    <row r="33" spans="1:4" ht="15.75" x14ac:dyDescent="0.25">
      <c r="A33" s="47" t="s">
        <v>26</v>
      </c>
      <c r="B33" s="20">
        <v>9337</v>
      </c>
      <c r="C33" s="17">
        <f t="shared" ref="C33" si="1">B33/$B$34</f>
        <v>8.9344152488852316E-2</v>
      </c>
      <c r="D33" s="13"/>
    </row>
    <row r="34" spans="1:4" ht="16.5" thickBot="1" x14ac:dyDescent="0.3">
      <c r="A34" s="30" t="s">
        <v>14</v>
      </c>
      <c r="B34" s="31">
        <f>SUM(B31:B33)</f>
        <v>104506</v>
      </c>
      <c r="C34" s="36">
        <f>SUM(C31:C33)</f>
        <v>1</v>
      </c>
      <c r="D34" s="24"/>
    </row>
    <row r="35" spans="1:4" ht="16.5" thickBot="1" x14ac:dyDescent="0.3">
      <c r="A35" s="1"/>
      <c r="B35" s="56"/>
      <c r="C35" s="1"/>
      <c r="D35" s="1"/>
    </row>
    <row r="36" spans="1:4" ht="16.5" thickBot="1" x14ac:dyDescent="0.3">
      <c r="A36" s="18" t="s">
        <v>34</v>
      </c>
      <c r="B36" s="51" t="s">
        <v>29</v>
      </c>
      <c r="C36" s="51" t="s">
        <v>30</v>
      </c>
      <c r="D36" s="14"/>
    </row>
    <row r="37" spans="1:4" ht="15.75" x14ac:dyDescent="0.25">
      <c r="A37" s="59" t="s">
        <v>15</v>
      </c>
      <c r="B37" s="20">
        <v>97361</v>
      </c>
      <c r="C37" s="17">
        <f>B37/$B$39</f>
        <v>0.93163071976728606</v>
      </c>
      <c r="D37" s="35"/>
    </row>
    <row r="38" spans="1:4" ht="15.75" x14ac:dyDescent="0.25">
      <c r="A38" s="48" t="s">
        <v>16</v>
      </c>
      <c r="B38" s="20">
        <v>7145</v>
      </c>
      <c r="C38" s="17">
        <f>B38/$B$39</f>
        <v>6.8369280232713908E-2</v>
      </c>
      <c r="D38" s="13"/>
    </row>
    <row r="39" spans="1:4" ht="16.5" thickBot="1" x14ac:dyDescent="0.3">
      <c r="A39" s="30" t="s">
        <v>0</v>
      </c>
      <c r="B39" s="31">
        <f>SUM(B37:B38)</f>
        <v>104506</v>
      </c>
      <c r="C39" s="41">
        <f>SUM(C37:C38)</f>
        <v>1</v>
      </c>
      <c r="D39" s="40"/>
    </row>
    <row r="40" spans="1:4" ht="15.75" x14ac:dyDescent="0.25">
      <c r="B40" s="56"/>
      <c r="C40" s="1"/>
      <c r="D40" s="1"/>
    </row>
    <row r="41" spans="1:4" ht="15.75" x14ac:dyDescent="0.25">
      <c r="B41" s="56"/>
      <c r="C41" s="1"/>
      <c r="D41" s="1"/>
    </row>
    <row r="42" spans="1:4" ht="16.5" thickBot="1" x14ac:dyDescent="0.3">
      <c r="B42" s="56"/>
      <c r="C42" s="1"/>
      <c r="D42" s="1"/>
    </row>
    <row r="43" spans="1:4" ht="16.5" thickBot="1" x14ac:dyDescent="0.3">
      <c r="A43" s="18" t="s">
        <v>35</v>
      </c>
      <c r="B43" s="51" t="s">
        <v>29</v>
      </c>
      <c r="C43" s="51" t="s">
        <v>30</v>
      </c>
      <c r="D43" s="14"/>
    </row>
    <row r="44" spans="1:4" ht="15.75" x14ac:dyDescent="0.25">
      <c r="A44" s="47" t="s">
        <v>17</v>
      </c>
      <c r="B44" s="20">
        <v>99690</v>
      </c>
      <c r="C44" s="17">
        <f>B44/$B$46</f>
        <v>0.95391652153943318</v>
      </c>
      <c r="D44" s="13"/>
    </row>
    <row r="45" spans="1:4" ht="15.75" x14ac:dyDescent="0.25">
      <c r="A45" s="47" t="s">
        <v>18</v>
      </c>
      <c r="B45" s="20">
        <v>4816</v>
      </c>
      <c r="C45" s="17">
        <f>B45/$B$46</f>
        <v>4.608347846056686E-2</v>
      </c>
      <c r="D45" s="13"/>
    </row>
    <row r="46" spans="1:4" ht="16.5" thickBot="1" x14ac:dyDescent="0.3">
      <c r="A46" s="30" t="s">
        <v>21</v>
      </c>
      <c r="B46" s="31">
        <f>SUM(B44:B45)</f>
        <v>104506</v>
      </c>
      <c r="C46" s="36">
        <f>SUM(C44:C45)</f>
        <v>1</v>
      </c>
      <c r="D46" s="40"/>
    </row>
    <row r="47" spans="1:4" ht="15.75" x14ac:dyDescent="0.25">
      <c r="B47" s="56"/>
      <c r="C47" s="1"/>
      <c r="D47" s="1"/>
    </row>
    <row r="48" spans="1:4" ht="16.5" thickBot="1" x14ac:dyDescent="0.3">
      <c r="B48" s="56"/>
      <c r="C48" s="1"/>
      <c r="D48" s="1"/>
    </row>
    <row r="49" spans="1:4" ht="16.5" thickBot="1" x14ac:dyDescent="0.3">
      <c r="A49" s="18" t="s">
        <v>36</v>
      </c>
      <c r="B49" s="51" t="s">
        <v>29</v>
      </c>
      <c r="C49" s="51" t="s">
        <v>30</v>
      </c>
      <c r="D49" s="14"/>
    </row>
    <row r="50" spans="1:4" ht="15.75" x14ac:dyDescent="0.25">
      <c r="A50" s="47" t="s">
        <v>22</v>
      </c>
      <c r="B50" s="20">
        <v>10786</v>
      </c>
      <c r="C50" s="54">
        <f>B50/$B$56</f>
        <v>0.1032093851070752</v>
      </c>
      <c r="D50" s="13"/>
    </row>
    <row r="51" spans="1:4" ht="15.75" x14ac:dyDescent="0.25">
      <c r="A51" s="47" t="s">
        <v>23</v>
      </c>
      <c r="B51" s="20">
        <v>25719</v>
      </c>
      <c r="C51" s="54">
        <f>B51/$B$56</f>
        <v>0.24610070235201806</v>
      </c>
      <c r="D51" s="11"/>
    </row>
    <row r="52" spans="1:4" ht="15.75" x14ac:dyDescent="0.25">
      <c r="A52" s="47" t="s">
        <v>24</v>
      </c>
      <c r="B52" s="20">
        <v>26572</v>
      </c>
      <c r="C52" s="54">
        <f t="shared" ref="C52:C55" si="2">B52/$B$56</f>
        <v>0.2542629131341741</v>
      </c>
      <c r="D52" s="11"/>
    </row>
    <row r="53" spans="1:4" ht="15.75" x14ac:dyDescent="0.25">
      <c r="A53" s="47" t="s">
        <v>39</v>
      </c>
      <c r="B53" s="20">
        <v>29489</v>
      </c>
      <c r="C53" s="54">
        <f t="shared" si="2"/>
        <v>0.28217518611371595</v>
      </c>
      <c r="D53" s="11"/>
    </row>
    <row r="54" spans="1:4" ht="15.75" x14ac:dyDescent="0.25">
      <c r="A54" s="47" t="s">
        <v>40</v>
      </c>
      <c r="B54" s="20">
        <v>11447</v>
      </c>
      <c r="C54" s="54">
        <f>B54/$B$56-0.01</f>
        <v>9.9534380801102329E-2</v>
      </c>
      <c r="D54" s="11"/>
    </row>
    <row r="55" spans="1:4" ht="15.75" x14ac:dyDescent="0.25">
      <c r="A55" s="47" t="s">
        <v>38</v>
      </c>
      <c r="B55" s="20">
        <v>493</v>
      </c>
      <c r="C55" s="54">
        <f t="shared" si="2"/>
        <v>4.7174324919143397E-3</v>
      </c>
      <c r="D55" s="11"/>
    </row>
    <row r="56" spans="1:4" ht="16.5" thickBot="1" x14ac:dyDescent="0.3">
      <c r="A56" s="30" t="s">
        <v>21</v>
      </c>
      <c r="B56" s="31">
        <f>SUM(B50:B55)</f>
        <v>104506</v>
      </c>
      <c r="C56" s="36">
        <f>SUM(C50:C54)+0.01</f>
        <v>0.99528256750808564</v>
      </c>
      <c r="D56" s="24"/>
    </row>
    <row r="57" spans="1:4" ht="16.5" thickBot="1" x14ac:dyDescent="0.3">
      <c r="A57" s="6"/>
      <c r="B57" s="26"/>
      <c r="C57" s="21"/>
      <c r="D57" s="10"/>
    </row>
    <row r="58" spans="1:4" ht="16.5" thickBot="1" x14ac:dyDescent="0.3">
      <c r="A58" s="18" t="s">
        <v>37</v>
      </c>
      <c r="B58" s="51" t="s">
        <v>29</v>
      </c>
      <c r="C58" s="51" t="s">
        <v>30</v>
      </c>
      <c r="D58" s="14"/>
    </row>
    <row r="59" spans="1:4" ht="15.75" x14ac:dyDescent="0.25">
      <c r="A59" s="47" t="s">
        <v>11</v>
      </c>
      <c r="B59" s="20">
        <v>14850</v>
      </c>
      <c r="C59" s="26">
        <f>B59/B61</f>
        <v>0.91384615384615386</v>
      </c>
      <c r="D59" s="13"/>
    </row>
    <row r="60" spans="1:4" ht="15.75" x14ac:dyDescent="0.25">
      <c r="A60" s="47" t="s">
        <v>12</v>
      </c>
      <c r="B60" s="20">
        <v>1400</v>
      </c>
      <c r="C60" s="26">
        <f>B60/B61</f>
        <v>8.615384615384615E-2</v>
      </c>
      <c r="D60" s="13"/>
    </row>
    <row r="61" spans="1:4" ht="16.5" thickBot="1" x14ac:dyDescent="0.3">
      <c r="A61" s="30" t="s">
        <v>0</v>
      </c>
      <c r="B61" s="31">
        <f>B59+B60</f>
        <v>16250</v>
      </c>
      <c r="C61" s="36">
        <f>SUM(C59:C60)</f>
        <v>1</v>
      </c>
      <c r="D61" s="24"/>
    </row>
    <row r="62" spans="1:4" ht="16.5" thickBot="1" x14ac:dyDescent="0.3">
      <c r="A62" s="6"/>
      <c r="B62" s="26"/>
      <c r="C62" s="21"/>
      <c r="D62" s="10"/>
    </row>
    <row r="63" spans="1:4" ht="15.75" x14ac:dyDescent="0.25">
      <c r="A63" s="43" t="s">
        <v>19</v>
      </c>
      <c r="B63" s="50"/>
      <c r="C63" s="44"/>
      <c r="D63" s="45"/>
    </row>
    <row r="64" spans="1:4" ht="16.5" thickBot="1" x14ac:dyDescent="0.3">
      <c r="A64" s="46" t="s">
        <v>20</v>
      </c>
      <c r="B64" s="15"/>
      <c r="C64" s="16"/>
      <c r="D64" s="7"/>
    </row>
    <row r="65" spans="1:4" ht="16.5" thickBot="1" x14ac:dyDescent="0.3">
      <c r="B65" s="56"/>
      <c r="D65" s="1"/>
    </row>
    <row r="66" spans="1:4" ht="16.5" thickBot="1" x14ac:dyDescent="0.3">
      <c r="A66" s="18" t="s">
        <v>27</v>
      </c>
      <c r="B66" s="29"/>
      <c r="C66" s="29"/>
      <c r="D66" s="14"/>
    </row>
    <row r="67" spans="1:4" ht="16.5" thickBot="1" x14ac:dyDescent="0.3">
      <c r="A67" s="57" t="s">
        <v>28</v>
      </c>
      <c r="B67" s="41">
        <v>0.67300000000000004</v>
      </c>
      <c r="C67" s="23"/>
      <c r="D67" s="40"/>
    </row>
  </sheetData>
  <pageMargins left="0.7" right="0.7" top="0.75" bottom="0.75" header="0.3" footer="0.3"/>
  <pageSetup paperSize="9"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zoomScaleNormal="100" workbookViewId="0">
      <selection activeCell="C23" sqref="C23"/>
    </sheetView>
  </sheetViews>
  <sheetFormatPr defaultRowHeight="15" x14ac:dyDescent="0.25"/>
  <cols>
    <col min="1" max="1" width="51.140625" bestFit="1" customWidth="1"/>
    <col min="2" max="2" width="18" customWidth="1"/>
    <col min="3" max="3" width="22.85546875" customWidth="1"/>
  </cols>
  <sheetData>
    <row r="1" spans="1:4" ht="15.75" x14ac:dyDescent="0.25">
      <c r="A1" s="1"/>
      <c r="B1" s="1"/>
      <c r="C1" s="1"/>
      <c r="D1" s="1"/>
    </row>
    <row r="2" spans="1:4" ht="15.75" x14ac:dyDescent="0.25">
      <c r="A2" s="1"/>
      <c r="B2" s="1"/>
      <c r="C2" s="1"/>
      <c r="D2" s="1"/>
    </row>
    <row r="3" spans="1:4" ht="15.75" x14ac:dyDescent="0.25">
      <c r="A3" s="1"/>
      <c r="B3" s="1"/>
      <c r="C3" s="1"/>
      <c r="D3" s="1"/>
    </row>
    <row r="4" spans="1:4" ht="15.75" x14ac:dyDescent="0.25">
      <c r="A4" s="1"/>
      <c r="B4" s="1"/>
      <c r="C4" s="1"/>
      <c r="D4" s="1"/>
    </row>
    <row r="5" spans="1:4" ht="18.75" x14ac:dyDescent="0.3">
      <c r="A5" s="2" t="s">
        <v>41</v>
      </c>
      <c r="B5" s="1"/>
      <c r="C5" s="3">
        <v>41608</v>
      </c>
      <c r="D5" s="1"/>
    </row>
    <row r="6" spans="1:4" ht="19.5" thickBot="1" x14ac:dyDescent="0.35">
      <c r="A6" s="2"/>
      <c r="B6" s="1"/>
      <c r="C6" s="3"/>
      <c r="D6" s="1"/>
    </row>
    <row r="7" spans="1:4" ht="16.5" thickBot="1" x14ac:dyDescent="0.3">
      <c r="A7" s="8"/>
      <c r="B7" s="50"/>
      <c r="C7" s="8"/>
      <c r="D7" s="8"/>
    </row>
    <row r="8" spans="1:4" ht="16.5" thickBot="1" x14ac:dyDescent="0.3">
      <c r="A8" s="4" t="s">
        <v>1</v>
      </c>
      <c r="B8" s="49" t="s">
        <v>29</v>
      </c>
      <c r="C8" s="49" t="s">
        <v>30</v>
      </c>
      <c r="D8" s="9"/>
    </row>
    <row r="9" spans="1:4" ht="15.75" x14ac:dyDescent="0.25">
      <c r="A9" s="37" t="s">
        <v>2</v>
      </c>
      <c r="B9" s="34">
        <v>80177</v>
      </c>
      <c r="C9" s="38">
        <f>B9/B12</f>
        <v>0.77003678412616094</v>
      </c>
      <c r="D9" s="39"/>
    </row>
    <row r="10" spans="1:4" ht="15.75" x14ac:dyDescent="0.25">
      <c r="A10" s="19" t="s">
        <v>3</v>
      </c>
      <c r="B10" s="20">
        <v>21954</v>
      </c>
      <c r="C10" s="21">
        <f>B10/B12</f>
        <v>0.21085083700694385</v>
      </c>
      <c r="D10" s="11"/>
    </row>
    <row r="11" spans="1:4" ht="15.75" x14ac:dyDescent="0.25">
      <c r="A11" s="19" t="s">
        <v>4</v>
      </c>
      <c r="B11" s="20">
        <v>1990</v>
      </c>
      <c r="C11" s="21">
        <f>B11/B12</f>
        <v>1.9112378866895246E-2</v>
      </c>
      <c r="D11" s="11"/>
    </row>
    <row r="12" spans="1:4" ht="16.5" thickBot="1" x14ac:dyDescent="0.3">
      <c r="A12" s="30" t="s">
        <v>0</v>
      </c>
      <c r="B12" s="31">
        <f>B9+B10+B11</f>
        <v>104121</v>
      </c>
      <c r="C12" s="36">
        <f>SUM(C9:C11)</f>
        <v>1</v>
      </c>
      <c r="D12" s="24"/>
    </row>
    <row r="13" spans="1:4" ht="16.5" thickBot="1" x14ac:dyDescent="0.3">
      <c r="A13" s="25"/>
      <c r="B13" s="20"/>
      <c r="C13" s="21"/>
      <c r="D13" s="10"/>
    </row>
    <row r="14" spans="1:4" ht="16.5" thickBot="1" x14ac:dyDescent="0.3">
      <c r="A14" s="18" t="s">
        <v>31</v>
      </c>
      <c r="B14" s="51"/>
      <c r="C14" s="52" t="s">
        <v>30</v>
      </c>
      <c r="D14" s="14"/>
    </row>
    <row r="15" spans="1:4" ht="15.75" x14ac:dyDescent="0.25">
      <c r="A15" s="19" t="s">
        <v>2</v>
      </c>
      <c r="B15" s="20"/>
      <c r="C15" s="26">
        <v>0.63</v>
      </c>
      <c r="D15" s="11"/>
    </row>
    <row r="16" spans="1:4" ht="15.75" x14ac:dyDescent="0.25">
      <c r="A16" s="19" t="s">
        <v>3</v>
      </c>
      <c r="B16" s="20"/>
      <c r="C16" s="26">
        <v>0.62</v>
      </c>
      <c r="D16" s="11"/>
    </row>
    <row r="17" spans="1:5" ht="16.5" thickBot="1" x14ac:dyDescent="0.3">
      <c r="A17" s="22" t="s">
        <v>4</v>
      </c>
      <c r="B17" s="53"/>
      <c r="C17" s="27">
        <v>0.6</v>
      </c>
      <c r="D17" s="24"/>
    </row>
    <row r="18" spans="1:5" ht="16.5" thickBot="1" x14ac:dyDescent="0.3">
      <c r="A18" s="19"/>
      <c r="B18" s="20"/>
      <c r="C18" s="21"/>
      <c r="D18" s="10"/>
    </row>
    <row r="19" spans="1:5" ht="16.5" thickBot="1" x14ac:dyDescent="0.3">
      <c r="A19" s="18" t="s">
        <v>32</v>
      </c>
      <c r="B19" s="51" t="s">
        <v>29</v>
      </c>
      <c r="C19" s="51" t="s">
        <v>30</v>
      </c>
      <c r="D19" s="14"/>
    </row>
    <row r="20" spans="1:5" ht="15.75" x14ac:dyDescent="0.25">
      <c r="A20" s="19" t="s">
        <v>5</v>
      </c>
      <c r="B20" s="20">
        <v>53278</v>
      </c>
      <c r="C20" s="21">
        <f>B20/$B$25</f>
        <v>0.51169312626655528</v>
      </c>
      <c r="D20" s="11"/>
      <c r="E20" s="58"/>
    </row>
    <row r="21" spans="1:5" ht="15.75" x14ac:dyDescent="0.25">
      <c r="A21" s="19" t="s">
        <v>6</v>
      </c>
      <c r="B21" s="20">
        <v>1617</v>
      </c>
      <c r="C21" s="21">
        <f>B21/$B$25</f>
        <v>1.5530008355663122E-2</v>
      </c>
      <c r="D21" s="11"/>
      <c r="E21" s="58"/>
    </row>
    <row r="22" spans="1:5" ht="15.75" x14ac:dyDescent="0.25">
      <c r="A22" s="19" t="s">
        <v>7</v>
      </c>
      <c r="B22" s="20">
        <v>36094</v>
      </c>
      <c r="C22" s="21">
        <f>B22/$B$25</f>
        <v>0.34665437327724474</v>
      </c>
      <c r="D22" s="11"/>
      <c r="E22" s="58"/>
    </row>
    <row r="23" spans="1:5" ht="15.75" x14ac:dyDescent="0.25">
      <c r="A23" s="19" t="s">
        <v>8</v>
      </c>
      <c r="B23" s="20">
        <v>10470</v>
      </c>
      <c r="C23" s="21">
        <f>B23/$B$25</f>
        <v>0.10055608378713228</v>
      </c>
      <c r="D23" s="11"/>
      <c r="E23" s="58"/>
    </row>
    <row r="24" spans="1:5" ht="15.75" x14ac:dyDescent="0.25">
      <c r="A24" s="19" t="s">
        <v>9</v>
      </c>
      <c r="B24" s="20">
        <v>2662</v>
      </c>
      <c r="C24" s="21">
        <f t="shared" ref="C24" si="0">B24/$B$25</f>
        <v>2.5566408313404596E-2</v>
      </c>
      <c r="D24" s="11"/>
      <c r="E24" s="58"/>
    </row>
    <row r="25" spans="1:5" ht="16.5" thickBot="1" x14ac:dyDescent="0.3">
      <c r="A25" s="30" t="s">
        <v>10</v>
      </c>
      <c r="B25" s="31">
        <f>SUM(B20:B24)</f>
        <v>104121</v>
      </c>
      <c r="C25" s="36">
        <f>SUM(C20:C24)</f>
        <v>1</v>
      </c>
      <c r="D25" s="24"/>
    </row>
    <row r="26" spans="1:5" ht="16.5" thickBot="1" x14ac:dyDescent="0.3">
      <c r="A26" s="25"/>
      <c r="B26" s="26"/>
      <c r="C26" s="21"/>
      <c r="D26" s="10"/>
    </row>
    <row r="27" spans="1:5" ht="16.5" thickBot="1" x14ac:dyDescent="0.3">
      <c r="A27" s="66" t="s">
        <v>51</v>
      </c>
      <c r="B27" s="51" t="s">
        <v>29</v>
      </c>
      <c r="C27" s="51" t="s">
        <v>30</v>
      </c>
      <c r="D27" s="14"/>
    </row>
    <row r="28" spans="1:5" ht="15.75" x14ac:dyDescent="0.25">
      <c r="A28" s="5"/>
      <c r="B28" s="26"/>
      <c r="C28" s="21"/>
      <c r="D28" s="10"/>
    </row>
    <row r="29" spans="1:5" ht="16.5" thickBot="1" x14ac:dyDescent="0.3">
      <c r="B29" s="26"/>
      <c r="C29" s="21"/>
      <c r="D29" s="10"/>
    </row>
    <row r="30" spans="1:5" ht="16.5" thickBot="1" x14ac:dyDescent="0.3">
      <c r="A30" s="4" t="s">
        <v>33</v>
      </c>
      <c r="B30" s="55" t="s">
        <v>29</v>
      </c>
      <c r="C30" s="55" t="s">
        <v>30</v>
      </c>
      <c r="D30" s="9"/>
    </row>
    <row r="31" spans="1:5" ht="15.75" x14ac:dyDescent="0.25">
      <c r="A31" s="59" t="s">
        <v>13</v>
      </c>
      <c r="B31" s="34">
        <v>55100</v>
      </c>
      <c r="C31" s="60">
        <f>B31/$B$34</f>
        <v>0.52919199777182313</v>
      </c>
      <c r="D31" s="35"/>
    </row>
    <row r="32" spans="1:5" ht="15.75" x14ac:dyDescent="0.25">
      <c r="A32" s="47" t="s">
        <v>25</v>
      </c>
      <c r="B32" s="20">
        <v>39638</v>
      </c>
      <c r="C32" s="17">
        <f>B32/$B$34</f>
        <v>0.38069169523919288</v>
      </c>
      <c r="D32" s="13"/>
    </row>
    <row r="33" spans="1:4" ht="15.75" x14ac:dyDescent="0.25">
      <c r="A33" s="47" t="s">
        <v>26</v>
      </c>
      <c r="B33" s="20">
        <v>9383</v>
      </c>
      <c r="C33" s="17">
        <f t="shared" ref="C33" si="1">B33/$B$34</f>
        <v>9.0116306988983971E-2</v>
      </c>
      <c r="D33" s="13"/>
    </row>
    <row r="34" spans="1:4" ht="16.5" thickBot="1" x14ac:dyDescent="0.3">
      <c r="A34" s="30" t="s">
        <v>14</v>
      </c>
      <c r="B34" s="31">
        <f>SUM(B31:B33)</f>
        <v>104121</v>
      </c>
      <c r="C34" s="36">
        <f>SUM(C31:C33)</f>
        <v>1</v>
      </c>
      <c r="D34" s="24"/>
    </row>
    <row r="35" spans="1:4" ht="16.5" thickBot="1" x14ac:dyDescent="0.3">
      <c r="A35" s="1"/>
      <c r="B35" s="56"/>
      <c r="C35" s="1"/>
      <c r="D35" s="1"/>
    </row>
    <row r="36" spans="1:4" ht="16.5" thickBot="1" x14ac:dyDescent="0.3">
      <c r="A36" s="18" t="s">
        <v>34</v>
      </c>
      <c r="B36" s="51" t="s">
        <v>29</v>
      </c>
      <c r="C36" s="51" t="s">
        <v>30</v>
      </c>
      <c r="D36" s="14"/>
    </row>
    <row r="37" spans="1:4" ht="15.75" x14ac:dyDescent="0.25">
      <c r="A37" s="59" t="s">
        <v>15</v>
      </c>
      <c r="B37" s="20">
        <v>96898</v>
      </c>
      <c r="C37" s="17">
        <f>B37/$B$39</f>
        <v>0.93062878766051038</v>
      </c>
      <c r="D37" s="35"/>
    </row>
    <row r="38" spans="1:4" ht="15.75" x14ac:dyDescent="0.25">
      <c r="A38" s="48" t="s">
        <v>16</v>
      </c>
      <c r="B38" s="20">
        <v>7223</v>
      </c>
      <c r="C38" s="17">
        <f>B38/$B$39</f>
        <v>6.9371212339489632E-2</v>
      </c>
      <c r="D38" s="13"/>
    </row>
    <row r="39" spans="1:4" ht="16.5" thickBot="1" x14ac:dyDescent="0.3">
      <c r="A39" s="30" t="s">
        <v>0</v>
      </c>
      <c r="B39" s="31">
        <f>SUM(B37:B38)</f>
        <v>104121</v>
      </c>
      <c r="C39" s="41">
        <f>SUM(C37:C38)</f>
        <v>1</v>
      </c>
      <c r="D39" s="40"/>
    </row>
    <row r="40" spans="1:4" ht="15.75" x14ac:dyDescent="0.25">
      <c r="B40" s="56"/>
      <c r="C40" s="1"/>
      <c r="D40" s="1"/>
    </row>
    <row r="41" spans="1:4" ht="15.75" x14ac:dyDescent="0.25">
      <c r="B41" s="56"/>
      <c r="C41" s="1"/>
      <c r="D41" s="1"/>
    </row>
    <row r="42" spans="1:4" ht="16.5" thickBot="1" x14ac:dyDescent="0.3">
      <c r="B42" s="56"/>
      <c r="C42" s="1"/>
      <c r="D42" s="1"/>
    </row>
    <row r="43" spans="1:4" ht="16.5" thickBot="1" x14ac:dyDescent="0.3">
      <c r="A43" s="18" t="s">
        <v>35</v>
      </c>
      <c r="B43" s="51" t="s">
        <v>29</v>
      </c>
      <c r="C43" s="51" t="s">
        <v>30</v>
      </c>
      <c r="D43" s="14"/>
    </row>
    <row r="44" spans="1:4" ht="15.75" x14ac:dyDescent="0.25">
      <c r="A44" s="47" t="s">
        <v>17</v>
      </c>
      <c r="B44" s="20">
        <v>99343</v>
      </c>
      <c r="C44" s="17">
        <f>B44/$B$46</f>
        <v>0.95411108229847963</v>
      </c>
      <c r="D44" s="13"/>
    </row>
    <row r="45" spans="1:4" ht="15.75" x14ac:dyDescent="0.25">
      <c r="A45" s="47" t="s">
        <v>18</v>
      </c>
      <c r="B45" s="20">
        <v>4778</v>
      </c>
      <c r="C45" s="17">
        <f>B45/$B$46</f>
        <v>4.5888917701520343E-2</v>
      </c>
      <c r="D45" s="13"/>
    </row>
    <row r="46" spans="1:4" ht="16.5" thickBot="1" x14ac:dyDescent="0.3">
      <c r="A46" s="30" t="s">
        <v>21</v>
      </c>
      <c r="B46" s="31">
        <f>SUM(B44:B45)</f>
        <v>104121</v>
      </c>
      <c r="C46" s="36">
        <f>SUM(C44:C45)</f>
        <v>1</v>
      </c>
      <c r="D46" s="40"/>
    </row>
    <row r="47" spans="1:4" ht="15.75" x14ac:dyDescent="0.25">
      <c r="B47" s="56"/>
      <c r="C47" s="1"/>
      <c r="D47" s="1"/>
    </row>
    <row r="48" spans="1:4" ht="16.5" thickBot="1" x14ac:dyDescent="0.3">
      <c r="B48" s="56"/>
      <c r="C48" s="1"/>
      <c r="D48" s="1"/>
    </row>
    <row r="49" spans="1:4" ht="16.5" thickBot="1" x14ac:dyDescent="0.3">
      <c r="A49" s="18" t="s">
        <v>36</v>
      </c>
      <c r="B49" s="51" t="s">
        <v>29</v>
      </c>
      <c r="C49" s="51" t="s">
        <v>30</v>
      </c>
      <c r="D49" s="14"/>
    </row>
    <row r="50" spans="1:4" ht="15.75" x14ac:dyDescent="0.25">
      <c r="A50" s="47" t="s">
        <v>22</v>
      </c>
      <c r="B50" s="20">
        <v>10796</v>
      </c>
      <c r="C50" s="54">
        <f>B50/$B$56</f>
        <v>0.10368705640552818</v>
      </c>
      <c r="D50" s="13"/>
    </row>
    <row r="51" spans="1:4" ht="15.75" x14ac:dyDescent="0.25">
      <c r="A51" s="47" t="s">
        <v>23</v>
      </c>
      <c r="B51" s="20">
        <v>25705</v>
      </c>
      <c r="C51" s="54">
        <f>B51/$B$56</f>
        <v>0.2468762305394685</v>
      </c>
      <c r="D51" s="11"/>
    </row>
    <row r="52" spans="1:4" ht="15.75" x14ac:dyDescent="0.25">
      <c r="A52" s="47" t="s">
        <v>24</v>
      </c>
      <c r="B52" s="20">
        <v>26494</v>
      </c>
      <c r="C52" s="54">
        <f t="shared" ref="C52:C55" si="2">B52/$B$56</f>
        <v>0.25445395261282544</v>
      </c>
      <c r="D52" s="11"/>
    </row>
    <row r="53" spans="1:4" ht="15.75" x14ac:dyDescent="0.25">
      <c r="A53" s="47" t="s">
        <v>39</v>
      </c>
      <c r="B53" s="20">
        <v>29295</v>
      </c>
      <c r="C53" s="54">
        <f t="shared" si="2"/>
        <v>0.28135534618376695</v>
      </c>
      <c r="D53" s="11"/>
    </row>
    <row r="54" spans="1:4" ht="15.75" x14ac:dyDescent="0.25">
      <c r="A54" s="47" t="s">
        <v>40</v>
      </c>
      <c r="B54" s="20">
        <v>11344</v>
      </c>
      <c r="C54" s="54">
        <f>B54/$B$56-0.01</f>
        <v>9.8950163751788792E-2</v>
      </c>
      <c r="D54" s="11"/>
    </row>
    <row r="55" spans="1:4" ht="15.75" x14ac:dyDescent="0.25">
      <c r="A55" s="47" t="s">
        <v>38</v>
      </c>
      <c r="B55" s="20">
        <v>487</v>
      </c>
      <c r="C55" s="54">
        <f t="shared" si="2"/>
        <v>4.6772505066221028E-3</v>
      </c>
      <c r="D55" s="11"/>
    </row>
    <row r="56" spans="1:4" ht="16.5" thickBot="1" x14ac:dyDescent="0.3">
      <c r="A56" s="30" t="s">
        <v>21</v>
      </c>
      <c r="B56" s="31">
        <f>SUM(B50:B55)</f>
        <v>104121</v>
      </c>
      <c r="C56" s="36">
        <f>SUM(C50:C54)+0.01</f>
        <v>0.99532274949337796</v>
      </c>
      <c r="D56" s="24"/>
    </row>
    <row r="57" spans="1:4" ht="16.5" thickBot="1" x14ac:dyDescent="0.3">
      <c r="A57" s="6"/>
      <c r="B57" s="26"/>
      <c r="C57" s="21"/>
      <c r="D57" s="10"/>
    </row>
    <row r="58" spans="1:4" ht="16.5" thickBot="1" x14ac:dyDescent="0.3">
      <c r="A58" s="18" t="s">
        <v>37</v>
      </c>
      <c r="B58" s="51" t="s">
        <v>29</v>
      </c>
      <c r="C58" s="51" t="s">
        <v>30</v>
      </c>
      <c r="D58" s="14"/>
    </row>
    <row r="59" spans="1:4" ht="15.75" x14ac:dyDescent="0.25">
      <c r="A59" s="47" t="s">
        <v>11</v>
      </c>
      <c r="B59" s="20">
        <v>14850</v>
      </c>
      <c r="C59" s="26">
        <f>B59/B61</f>
        <v>0.91384615384615386</v>
      </c>
      <c r="D59" s="13"/>
    </row>
    <row r="60" spans="1:4" ht="15.75" x14ac:dyDescent="0.25">
      <c r="A60" s="47" t="s">
        <v>12</v>
      </c>
      <c r="B60" s="20">
        <v>1400</v>
      </c>
      <c r="C60" s="26">
        <f>B60/B61</f>
        <v>8.615384615384615E-2</v>
      </c>
      <c r="D60" s="13"/>
    </row>
    <row r="61" spans="1:4" ht="16.5" thickBot="1" x14ac:dyDescent="0.3">
      <c r="A61" s="30" t="s">
        <v>0</v>
      </c>
      <c r="B61" s="31">
        <f>B59+B60</f>
        <v>16250</v>
      </c>
      <c r="C61" s="36">
        <f>SUM(C59:C60)</f>
        <v>1</v>
      </c>
      <c r="D61" s="24"/>
    </row>
    <row r="62" spans="1:4" ht="16.5" thickBot="1" x14ac:dyDescent="0.3">
      <c r="A62" s="6"/>
      <c r="B62" s="26"/>
      <c r="C62" s="21"/>
      <c r="D62" s="10"/>
    </row>
    <row r="63" spans="1:4" ht="15.75" x14ac:dyDescent="0.25">
      <c r="A63" s="43" t="s">
        <v>19</v>
      </c>
      <c r="B63" s="50"/>
      <c r="C63" s="44"/>
      <c r="D63" s="45"/>
    </row>
    <row r="64" spans="1:4" ht="16.5" thickBot="1" x14ac:dyDescent="0.3">
      <c r="A64" s="46" t="s">
        <v>20</v>
      </c>
      <c r="B64" s="15"/>
      <c r="C64" s="16"/>
      <c r="D64" s="7"/>
    </row>
    <row r="65" spans="1:4" ht="16.5" thickBot="1" x14ac:dyDescent="0.3">
      <c r="B65" s="56"/>
      <c r="D65" s="1"/>
    </row>
    <row r="66" spans="1:4" ht="16.5" thickBot="1" x14ac:dyDescent="0.3">
      <c r="A66" s="18" t="s">
        <v>27</v>
      </c>
      <c r="B66" s="29"/>
      <c r="C66" s="29"/>
      <c r="D66" s="14"/>
    </row>
    <row r="67" spans="1:4" ht="16.5" thickBot="1" x14ac:dyDescent="0.3">
      <c r="A67" s="57" t="s">
        <v>28</v>
      </c>
      <c r="B67" s="41">
        <v>0.67300000000000004</v>
      </c>
      <c r="C67" s="23"/>
      <c r="D67" s="40"/>
    </row>
  </sheetData>
  <pageMargins left="0.7" right="0.7" top="0.75" bottom="0.75" header="0.3" footer="0.3"/>
  <pageSetup paperSize="9"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zoomScaleNormal="100" workbookViewId="0">
      <selection sqref="A1:D67"/>
    </sheetView>
  </sheetViews>
  <sheetFormatPr defaultRowHeight="15" x14ac:dyDescent="0.25"/>
  <cols>
    <col min="1" max="1" width="51.140625" bestFit="1" customWidth="1"/>
    <col min="2" max="2" width="18" customWidth="1"/>
    <col min="3" max="3" width="22.85546875" customWidth="1"/>
  </cols>
  <sheetData>
    <row r="1" spans="1:4" ht="15.75" x14ac:dyDescent="0.25">
      <c r="A1" s="1"/>
      <c r="B1" s="1"/>
      <c r="C1" s="1"/>
      <c r="D1" s="1"/>
    </row>
    <row r="2" spans="1:4" ht="15.75" x14ac:dyDescent="0.25">
      <c r="A2" s="1"/>
      <c r="B2" s="1"/>
      <c r="C2" s="1"/>
      <c r="D2" s="1"/>
    </row>
    <row r="3" spans="1:4" ht="15.75" x14ac:dyDescent="0.25">
      <c r="A3" s="1"/>
      <c r="B3" s="1"/>
      <c r="C3" s="1"/>
      <c r="D3" s="1"/>
    </row>
    <row r="4" spans="1:4" ht="15.75" x14ac:dyDescent="0.25">
      <c r="A4" s="1"/>
      <c r="B4" s="1"/>
      <c r="C4" s="1"/>
      <c r="D4" s="1"/>
    </row>
    <row r="5" spans="1:4" ht="18.75" x14ac:dyDescent="0.3">
      <c r="A5" s="2" t="s">
        <v>41</v>
      </c>
      <c r="B5" s="1"/>
      <c r="C5" s="3">
        <v>41578</v>
      </c>
      <c r="D5" s="1" t="s">
        <v>52</v>
      </c>
    </row>
    <row r="6" spans="1:4" ht="19.5" thickBot="1" x14ac:dyDescent="0.35">
      <c r="A6" s="2"/>
      <c r="B6" s="1"/>
      <c r="C6" s="3"/>
      <c r="D6" s="1"/>
    </row>
    <row r="7" spans="1:4" ht="16.5" thickBot="1" x14ac:dyDescent="0.3">
      <c r="A7" s="8"/>
      <c r="B7" s="50"/>
      <c r="C7" s="8"/>
      <c r="D7" s="8"/>
    </row>
    <row r="8" spans="1:4" ht="16.5" thickBot="1" x14ac:dyDescent="0.3">
      <c r="A8" s="4" t="s">
        <v>1</v>
      </c>
      <c r="B8" s="49" t="s">
        <v>29</v>
      </c>
      <c r="C8" s="49" t="s">
        <v>30</v>
      </c>
      <c r="D8" s="9"/>
    </row>
    <row r="9" spans="1:4" ht="15.75" x14ac:dyDescent="0.25">
      <c r="A9" s="37" t="s">
        <v>2</v>
      </c>
      <c r="B9" s="34">
        <v>79571</v>
      </c>
      <c r="C9" s="38">
        <v>0.7699475548158613</v>
      </c>
      <c r="D9" s="39"/>
    </row>
    <row r="10" spans="1:4" ht="15.75" x14ac:dyDescent="0.25">
      <c r="A10" s="19" t="s">
        <v>3</v>
      </c>
      <c r="B10" s="20">
        <v>21809</v>
      </c>
      <c r="C10" s="21">
        <v>0.21102897064230836</v>
      </c>
      <c r="D10" s="11"/>
    </row>
    <row r="11" spans="1:4" ht="15.75" x14ac:dyDescent="0.25">
      <c r="A11" s="19" t="s">
        <v>4</v>
      </c>
      <c r="B11" s="20">
        <v>1966</v>
      </c>
      <c r="C11" s="21">
        <v>1.9023474541830357E-2</v>
      </c>
      <c r="D11" s="11"/>
    </row>
    <row r="12" spans="1:4" ht="16.5" thickBot="1" x14ac:dyDescent="0.3">
      <c r="A12" s="30" t="s">
        <v>0</v>
      </c>
      <c r="B12" s="31">
        <v>103346</v>
      </c>
      <c r="C12" s="36">
        <v>1</v>
      </c>
      <c r="D12" s="24"/>
    </row>
    <row r="13" spans="1:4" ht="16.5" thickBot="1" x14ac:dyDescent="0.3">
      <c r="A13" s="25"/>
      <c r="B13" s="20"/>
      <c r="C13" s="21"/>
      <c r="D13" s="10"/>
    </row>
    <row r="14" spans="1:4" ht="16.5" thickBot="1" x14ac:dyDescent="0.3">
      <c r="A14" s="18" t="s">
        <v>31</v>
      </c>
      <c r="B14" s="51"/>
      <c r="C14" s="52" t="s">
        <v>30</v>
      </c>
      <c r="D14" s="14"/>
    </row>
    <row r="15" spans="1:4" ht="15.75" x14ac:dyDescent="0.25">
      <c r="A15" s="19" t="s">
        <v>2</v>
      </c>
      <c r="B15" s="20"/>
      <c r="C15" s="26">
        <v>0.63</v>
      </c>
      <c r="D15" s="11"/>
    </row>
    <row r="16" spans="1:4" ht="15.75" x14ac:dyDescent="0.25">
      <c r="A16" s="19" t="s">
        <v>3</v>
      </c>
      <c r="B16" s="20"/>
      <c r="C16" s="26">
        <v>0.62</v>
      </c>
      <c r="D16" s="11"/>
    </row>
    <row r="17" spans="1:5" ht="16.5" thickBot="1" x14ac:dyDescent="0.3">
      <c r="A17" s="22" t="s">
        <v>4</v>
      </c>
      <c r="B17" s="53"/>
      <c r="C17" s="27">
        <v>0.6</v>
      </c>
      <c r="D17" s="24"/>
    </row>
    <row r="18" spans="1:5" ht="16.5" thickBot="1" x14ac:dyDescent="0.3">
      <c r="A18" s="19"/>
      <c r="B18" s="20"/>
      <c r="C18" s="21"/>
      <c r="D18" s="10"/>
    </row>
    <row r="19" spans="1:5" ht="16.5" thickBot="1" x14ac:dyDescent="0.3">
      <c r="A19" s="18" t="s">
        <v>32</v>
      </c>
      <c r="B19" s="51" t="s">
        <v>29</v>
      </c>
      <c r="C19" s="51" t="s">
        <v>30</v>
      </c>
      <c r="D19" s="14"/>
    </row>
    <row r="20" spans="1:5" ht="15.75" x14ac:dyDescent="0.25">
      <c r="A20" s="19" t="s">
        <v>5</v>
      </c>
      <c r="B20" s="20">
        <v>52879</v>
      </c>
      <c r="C20" s="21">
        <v>0.51166953728252662</v>
      </c>
      <c r="D20" s="11"/>
      <c r="E20" s="58"/>
    </row>
    <row r="21" spans="1:5" ht="15.75" x14ac:dyDescent="0.25">
      <c r="A21" s="19" t="s">
        <v>6</v>
      </c>
      <c r="B21" s="20">
        <v>1576</v>
      </c>
      <c r="C21" s="21">
        <v>1.5249743579819248E-2</v>
      </c>
      <c r="D21" s="11"/>
      <c r="E21" s="58"/>
    </row>
    <row r="22" spans="1:5" ht="15.75" x14ac:dyDescent="0.25">
      <c r="A22" s="19" t="s">
        <v>7</v>
      </c>
      <c r="B22" s="20">
        <v>35786</v>
      </c>
      <c r="C22" s="21">
        <v>0.34627368258084495</v>
      </c>
      <c r="D22" s="11"/>
      <c r="E22" s="58"/>
    </row>
    <row r="23" spans="1:5" ht="15.75" x14ac:dyDescent="0.25">
      <c r="A23" s="19" t="s">
        <v>8</v>
      </c>
      <c r="B23" s="20">
        <v>10435</v>
      </c>
      <c r="C23" s="21">
        <v>0.10097149381688696</v>
      </c>
      <c r="D23" s="11"/>
      <c r="E23" s="58"/>
    </row>
    <row r="24" spans="1:5" ht="15.75" x14ac:dyDescent="0.25">
      <c r="A24" s="19" t="s">
        <v>9</v>
      </c>
      <c r="B24" s="20">
        <v>2670</v>
      </c>
      <c r="C24" s="21">
        <v>2.5835542739922203E-2</v>
      </c>
      <c r="D24" s="11"/>
      <c r="E24" s="58"/>
    </row>
    <row r="25" spans="1:5" ht="16.5" thickBot="1" x14ac:dyDescent="0.3">
      <c r="A25" s="30" t="s">
        <v>10</v>
      </c>
      <c r="B25" s="31">
        <v>103346</v>
      </c>
      <c r="C25" s="36">
        <v>0.99999999999999989</v>
      </c>
      <c r="D25" s="24"/>
    </row>
    <row r="26" spans="1:5" ht="16.5" thickBot="1" x14ac:dyDescent="0.3">
      <c r="A26" s="25"/>
      <c r="B26" s="26"/>
      <c r="C26" s="21"/>
      <c r="D26" s="10"/>
    </row>
    <row r="27" spans="1:5" ht="16.5" thickBot="1" x14ac:dyDescent="0.3">
      <c r="A27" s="66" t="s">
        <v>50</v>
      </c>
      <c r="B27" s="51" t="s">
        <v>29</v>
      </c>
      <c r="C27" s="51" t="s">
        <v>30</v>
      </c>
      <c r="D27" s="14"/>
    </row>
    <row r="28" spans="1:5" ht="15.75" x14ac:dyDescent="0.25">
      <c r="A28" s="5"/>
      <c r="B28" s="26"/>
      <c r="C28" s="21"/>
      <c r="D28" s="10"/>
    </row>
    <row r="29" spans="1:5" ht="16.5" thickBot="1" x14ac:dyDescent="0.3">
      <c r="B29" s="26"/>
      <c r="C29" s="21"/>
      <c r="D29" s="10"/>
    </row>
    <row r="30" spans="1:5" ht="16.5" thickBot="1" x14ac:dyDescent="0.3">
      <c r="A30" s="4" t="s">
        <v>33</v>
      </c>
      <c r="B30" s="55" t="s">
        <v>29</v>
      </c>
      <c r="C30" s="55" t="s">
        <v>30</v>
      </c>
      <c r="D30" s="9"/>
    </row>
    <row r="31" spans="1:5" ht="15.75" x14ac:dyDescent="0.25">
      <c r="A31" s="59" t="s">
        <v>13</v>
      </c>
      <c r="B31" s="34">
        <v>54662</v>
      </c>
      <c r="C31" s="60">
        <v>0.52892226114218255</v>
      </c>
      <c r="D31" s="35"/>
    </row>
    <row r="32" spans="1:5" ht="15.75" x14ac:dyDescent="0.25">
      <c r="A32" s="47" t="s">
        <v>25</v>
      </c>
      <c r="B32" s="20">
        <v>39319</v>
      </c>
      <c r="C32" s="17">
        <v>0.38045981460337119</v>
      </c>
      <c r="D32" s="13"/>
    </row>
    <row r="33" spans="1:4" ht="15.75" x14ac:dyDescent="0.25">
      <c r="A33" s="47" t="s">
        <v>26</v>
      </c>
      <c r="B33" s="20">
        <v>9365</v>
      </c>
      <c r="C33" s="17">
        <v>9.061792425444623E-2</v>
      </c>
      <c r="D33" s="13"/>
    </row>
    <row r="34" spans="1:4" ht="16.5" thickBot="1" x14ac:dyDescent="0.3">
      <c r="A34" s="30" t="s">
        <v>14</v>
      </c>
      <c r="B34" s="31">
        <v>103346</v>
      </c>
      <c r="C34" s="36">
        <v>1</v>
      </c>
      <c r="D34" s="24"/>
    </row>
    <row r="35" spans="1:4" ht="16.5" thickBot="1" x14ac:dyDescent="0.3">
      <c r="A35" s="1"/>
      <c r="B35" s="56"/>
      <c r="C35" s="1"/>
      <c r="D35" s="1"/>
    </row>
    <row r="36" spans="1:4" ht="16.5" thickBot="1" x14ac:dyDescent="0.3">
      <c r="A36" s="18" t="s">
        <v>34</v>
      </c>
      <c r="B36" s="51" t="s">
        <v>29</v>
      </c>
      <c r="C36" s="51" t="s">
        <v>30</v>
      </c>
      <c r="D36" s="14"/>
    </row>
    <row r="37" spans="1:4" ht="15.75" x14ac:dyDescent="0.25">
      <c r="A37" s="59" t="s">
        <v>15</v>
      </c>
      <c r="B37" s="20">
        <v>96094</v>
      </c>
      <c r="C37" s="17">
        <v>0.92982795657306527</v>
      </c>
      <c r="D37" s="35"/>
    </row>
    <row r="38" spans="1:4" ht="15.75" x14ac:dyDescent="0.25">
      <c r="A38" s="48" t="s">
        <v>16</v>
      </c>
      <c r="B38" s="20">
        <v>7252</v>
      </c>
      <c r="C38" s="17">
        <v>7.0172043426934769E-2</v>
      </c>
      <c r="D38" s="13"/>
    </row>
    <row r="39" spans="1:4" ht="16.5" thickBot="1" x14ac:dyDescent="0.3">
      <c r="A39" s="30" t="s">
        <v>0</v>
      </c>
      <c r="B39" s="31">
        <v>103346</v>
      </c>
      <c r="C39" s="41">
        <v>1</v>
      </c>
      <c r="D39" s="40"/>
    </row>
    <row r="40" spans="1:4" ht="15.75" x14ac:dyDescent="0.25">
      <c r="B40" s="56"/>
      <c r="C40" s="1"/>
      <c r="D40" s="1"/>
    </row>
    <row r="41" spans="1:4" ht="15.75" x14ac:dyDescent="0.25">
      <c r="B41" s="56"/>
      <c r="C41" s="1"/>
      <c r="D41" s="1"/>
    </row>
    <row r="42" spans="1:4" ht="16.5" thickBot="1" x14ac:dyDescent="0.3">
      <c r="B42" s="56"/>
      <c r="C42" s="1"/>
      <c r="D42" s="1"/>
    </row>
    <row r="43" spans="1:4" ht="16.5" thickBot="1" x14ac:dyDescent="0.3">
      <c r="A43" s="18" t="s">
        <v>35</v>
      </c>
      <c r="B43" s="51" t="s">
        <v>29</v>
      </c>
      <c r="C43" s="51" t="s">
        <v>30</v>
      </c>
      <c r="D43" s="14"/>
    </row>
    <row r="44" spans="1:4" ht="15.75" x14ac:dyDescent="0.25">
      <c r="A44" s="47" t="s">
        <v>17</v>
      </c>
      <c r="B44" s="20">
        <v>98555</v>
      </c>
      <c r="C44" s="17">
        <v>0.95364116656667897</v>
      </c>
      <c r="D44" s="13"/>
    </row>
    <row r="45" spans="1:4" ht="15.75" x14ac:dyDescent="0.25">
      <c r="A45" s="47" t="s">
        <v>18</v>
      </c>
      <c r="B45" s="20">
        <v>4791</v>
      </c>
      <c r="C45" s="17">
        <v>4.6358833433321076E-2</v>
      </c>
      <c r="D45" s="13"/>
    </row>
    <row r="46" spans="1:4" ht="16.5" thickBot="1" x14ac:dyDescent="0.3">
      <c r="A46" s="30" t="s">
        <v>21</v>
      </c>
      <c r="B46" s="31">
        <v>103346</v>
      </c>
      <c r="C46" s="36">
        <v>1</v>
      </c>
      <c r="D46" s="40"/>
    </row>
    <row r="47" spans="1:4" ht="15.75" x14ac:dyDescent="0.25">
      <c r="B47" s="56"/>
      <c r="C47" s="1"/>
      <c r="D47" s="1"/>
    </row>
    <row r="48" spans="1:4" ht="16.5" thickBot="1" x14ac:dyDescent="0.3">
      <c r="B48" s="56"/>
      <c r="C48" s="1"/>
      <c r="D48" s="1"/>
    </row>
    <row r="49" spans="1:4" ht="16.5" thickBot="1" x14ac:dyDescent="0.3">
      <c r="A49" s="18" t="s">
        <v>36</v>
      </c>
      <c r="B49" s="51" t="s">
        <v>29</v>
      </c>
      <c r="C49" s="51" t="s">
        <v>30</v>
      </c>
      <c r="D49" s="14"/>
    </row>
    <row r="50" spans="1:4" ht="15.75" x14ac:dyDescent="0.25">
      <c r="A50" s="47" t="s">
        <v>22</v>
      </c>
      <c r="B50" s="20">
        <v>10777</v>
      </c>
      <c r="C50" s="54">
        <v>0.10428076558357363</v>
      </c>
      <c r="D50" s="13"/>
    </row>
    <row r="51" spans="1:4" ht="15.75" x14ac:dyDescent="0.25">
      <c r="A51" s="47" t="s">
        <v>23</v>
      </c>
      <c r="B51" s="20">
        <v>25626</v>
      </c>
      <c r="C51" s="54">
        <v>0.24796315290383758</v>
      </c>
      <c r="D51" s="11"/>
    </row>
    <row r="52" spans="1:4" ht="15.75" x14ac:dyDescent="0.25">
      <c r="A52" s="47" t="s">
        <v>24</v>
      </c>
      <c r="B52" s="20">
        <v>26275</v>
      </c>
      <c r="C52" s="54">
        <v>0.25424302827395351</v>
      </c>
      <c r="D52" s="11"/>
    </row>
    <row r="53" spans="1:4" ht="15.75" x14ac:dyDescent="0.25">
      <c r="A53" s="47" t="s">
        <v>39</v>
      </c>
      <c r="B53" s="20">
        <v>28980</v>
      </c>
      <c r="C53" s="54">
        <v>0.28041723917713313</v>
      </c>
      <c r="D53" s="11"/>
    </row>
    <row r="54" spans="1:4" ht="15.75" x14ac:dyDescent="0.25">
      <c r="A54" s="47" t="s">
        <v>40</v>
      </c>
      <c r="B54" s="20">
        <v>11218</v>
      </c>
      <c r="C54" s="54">
        <v>9.8547984440616965E-2</v>
      </c>
      <c r="D54" s="11"/>
    </row>
    <row r="55" spans="1:4" ht="15.75" x14ac:dyDescent="0.25">
      <c r="A55" s="47" t="s">
        <v>38</v>
      </c>
      <c r="B55" s="20">
        <v>470</v>
      </c>
      <c r="C55" s="54">
        <v>4.5478296208851816E-3</v>
      </c>
      <c r="D55" s="11"/>
    </row>
    <row r="56" spans="1:4" ht="16.5" thickBot="1" x14ac:dyDescent="0.3">
      <c r="A56" s="30" t="s">
        <v>21</v>
      </c>
      <c r="B56" s="31">
        <v>103346</v>
      </c>
      <c r="C56" s="36">
        <v>0.99545217037911482</v>
      </c>
      <c r="D56" s="24"/>
    </row>
    <row r="57" spans="1:4" ht="16.5" thickBot="1" x14ac:dyDescent="0.3">
      <c r="A57" s="6"/>
      <c r="B57" s="26"/>
      <c r="C57" s="21"/>
      <c r="D57" s="10"/>
    </row>
    <row r="58" spans="1:4" ht="16.5" thickBot="1" x14ac:dyDescent="0.3">
      <c r="A58" s="18" t="s">
        <v>37</v>
      </c>
      <c r="B58" s="51" t="s">
        <v>29</v>
      </c>
      <c r="C58" s="51" t="s">
        <v>30</v>
      </c>
      <c r="D58" s="14"/>
    </row>
    <row r="59" spans="1:4" ht="15.75" x14ac:dyDescent="0.25">
      <c r="A59" s="47" t="s">
        <v>11</v>
      </c>
      <c r="B59" s="20">
        <v>14850</v>
      </c>
      <c r="C59" s="26">
        <v>0.91384615384615386</v>
      </c>
      <c r="D59" s="13"/>
    </row>
    <row r="60" spans="1:4" ht="15.75" x14ac:dyDescent="0.25">
      <c r="A60" s="47" t="s">
        <v>12</v>
      </c>
      <c r="B60" s="20">
        <v>1400</v>
      </c>
      <c r="C60" s="26">
        <v>8.615384615384615E-2</v>
      </c>
      <c r="D60" s="13"/>
    </row>
    <row r="61" spans="1:4" ht="16.5" thickBot="1" x14ac:dyDescent="0.3">
      <c r="A61" s="30" t="s">
        <v>0</v>
      </c>
      <c r="B61" s="31">
        <v>16250</v>
      </c>
      <c r="C61" s="36">
        <v>1</v>
      </c>
      <c r="D61" s="24"/>
    </row>
    <row r="62" spans="1:4" ht="16.5" thickBot="1" x14ac:dyDescent="0.3">
      <c r="A62" s="6"/>
      <c r="B62" s="26"/>
      <c r="C62" s="21"/>
      <c r="D62" s="10"/>
    </row>
    <row r="63" spans="1:4" ht="15.75" x14ac:dyDescent="0.25">
      <c r="A63" s="43" t="s">
        <v>19</v>
      </c>
      <c r="B63" s="50"/>
      <c r="C63" s="44"/>
      <c r="D63" s="45"/>
    </row>
    <row r="64" spans="1:4" ht="16.5" thickBot="1" x14ac:dyDescent="0.3">
      <c r="A64" s="46" t="s">
        <v>20</v>
      </c>
      <c r="B64" s="15"/>
      <c r="C64" s="16"/>
      <c r="D64" s="7"/>
    </row>
    <row r="65" spans="1:4" ht="16.5" thickBot="1" x14ac:dyDescent="0.3">
      <c r="B65" s="56"/>
      <c r="D65" s="1"/>
    </row>
    <row r="66" spans="1:4" ht="16.5" thickBot="1" x14ac:dyDescent="0.3">
      <c r="A66" s="18" t="s">
        <v>27</v>
      </c>
      <c r="B66" s="29"/>
      <c r="C66" s="29"/>
      <c r="D66" s="14"/>
    </row>
    <row r="67" spans="1:4" ht="16.5" thickBot="1" x14ac:dyDescent="0.3">
      <c r="A67" s="57" t="s">
        <v>28</v>
      </c>
      <c r="B67" s="41">
        <v>0.67</v>
      </c>
      <c r="C67" s="23"/>
      <c r="D67" s="40"/>
    </row>
  </sheetData>
  <pageMargins left="0.7" right="0.7" top="0.75" bottom="0.75" header="0.3" footer="0.3"/>
  <pageSetup paperSize="9" scale="7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workbookViewId="0">
      <selection activeCell="J65" sqref="A1:XFD1048576"/>
    </sheetView>
  </sheetViews>
  <sheetFormatPr defaultRowHeight="15" x14ac:dyDescent="0.25"/>
  <cols>
    <col min="1" max="1" width="51.140625" bestFit="1" customWidth="1"/>
    <col min="2" max="2" width="18" customWidth="1"/>
    <col min="3" max="3" width="22.85546875" customWidth="1"/>
  </cols>
  <sheetData>
    <row r="1" spans="1:4" ht="15.75" x14ac:dyDescent="0.25">
      <c r="A1" s="1"/>
      <c r="B1" s="1"/>
      <c r="C1" s="1"/>
      <c r="D1" s="1"/>
    </row>
    <row r="2" spans="1:4" ht="15.75" x14ac:dyDescent="0.25">
      <c r="A2" s="1"/>
      <c r="B2" s="1"/>
      <c r="C2" s="1"/>
      <c r="D2" s="1"/>
    </row>
    <row r="3" spans="1:4" ht="15.75" x14ac:dyDescent="0.25">
      <c r="A3" s="1"/>
      <c r="B3" s="1"/>
      <c r="C3" s="1"/>
      <c r="D3" s="1"/>
    </row>
    <row r="4" spans="1:4" ht="15.75" x14ac:dyDescent="0.25">
      <c r="A4" s="1"/>
      <c r="B4" s="1"/>
      <c r="C4" s="1"/>
      <c r="D4" s="1"/>
    </row>
    <row r="5" spans="1:4" ht="18.75" x14ac:dyDescent="0.3">
      <c r="A5" s="2" t="s">
        <v>41</v>
      </c>
      <c r="B5" s="1"/>
      <c r="C5" s="3">
        <v>41547</v>
      </c>
      <c r="D5" s="1"/>
    </row>
    <row r="6" spans="1:4" ht="19.5" thickBot="1" x14ac:dyDescent="0.35">
      <c r="A6" s="2"/>
      <c r="B6" s="1"/>
      <c r="C6" s="3"/>
      <c r="D6" s="1"/>
    </row>
    <row r="7" spans="1:4" ht="16.5" thickBot="1" x14ac:dyDescent="0.3">
      <c r="A7" s="8"/>
      <c r="B7" s="50"/>
      <c r="C7" s="8"/>
      <c r="D7" s="8"/>
    </row>
    <row r="8" spans="1:4" ht="16.5" thickBot="1" x14ac:dyDescent="0.3">
      <c r="A8" s="4" t="s">
        <v>1</v>
      </c>
      <c r="B8" s="49" t="s">
        <v>29</v>
      </c>
      <c r="C8" s="49" t="s">
        <v>30</v>
      </c>
      <c r="D8" s="9"/>
    </row>
    <row r="9" spans="1:4" ht="15.75" x14ac:dyDescent="0.25">
      <c r="A9" s="37" t="s">
        <v>2</v>
      </c>
      <c r="B9" s="34">
        <v>78868</v>
      </c>
      <c r="C9" s="38">
        <f>B9/B12</f>
        <v>0.7698870569400923</v>
      </c>
      <c r="D9" s="39"/>
    </row>
    <row r="10" spans="1:4" ht="15.75" x14ac:dyDescent="0.25">
      <c r="A10" s="19" t="s">
        <v>3</v>
      </c>
      <c r="B10" s="20">
        <v>21671</v>
      </c>
      <c r="C10" s="21">
        <f>B10/B12</f>
        <v>0.21154615827647133</v>
      </c>
      <c r="D10" s="11"/>
    </row>
    <row r="11" spans="1:4" ht="15.75" x14ac:dyDescent="0.25">
      <c r="A11" s="19" t="s">
        <v>4</v>
      </c>
      <c r="B11" s="20">
        <v>1902</v>
      </c>
      <c r="C11" s="21">
        <f>B11/B12</f>
        <v>1.8566784783436319E-2</v>
      </c>
      <c r="D11" s="11"/>
    </row>
    <row r="12" spans="1:4" ht="16.5" thickBot="1" x14ac:dyDescent="0.3">
      <c r="A12" s="30" t="s">
        <v>0</v>
      </c>
      <c r="B12" s="31">
        <f>B9+B10+B11</f>
        <v>102441</v>
      </c>
      <c r="C12" s="36">
        <f>SUM(C9:C11)</f>
        <v>1</v>
      </c>
      <c r="D12" s="24"/>
    </row>
    <row r="13" spans="1:4" ht="16.5" thickBot="1" x14ac:dyDescent="0.3">
      <c r="A13" s="25"/>
      <c r="B13" s="20"/>
      <c r="C13" s="21"/>
      <c r="D13" s="10"/>
    </row>
    <row r="14" spans="1:4" ht="16.5" thickBot="1" x14ac:dyDescent="0.3">
      <c r="A14" s="18" t="s">
        <v>31</v>
      </c>
      <c r="B14" s="51"/>
      <c r="C14" s="52" t="s">
        <v>30</v>
      </c>
      <c r="D14" s="14"/>
    </row>
    <row r="15" spans="1:4" ht="15.75" x14ac:dyDescent="0.25">
      <c r="A15" s="19" t="s">
        <v>2</v>
      </c>
      <c r="B15" s="20"/>
      <c r="C15" s="26">
        <v>0.62</v>
      </c>
      <c r="D15" s="11"/>
    </row>
    <row r="16" spans="1:4" ht="15.75" x14ac:dyDescent="0.25">
      <c r="A16" s="19" t="s">
        <v>3</v>
      </c>
      <c r="B16" s="20"/>
      <c r="C16" s="26">
        <v>0.61</v>
      </c>
      <c r="D16" s="11"/>
    </row>
    <row r="17" spans="1:5" ht="16.5" thickBot="1" x14ac:dyDescent="0.3">
      <c r="A17" s="22" t="s">
        <v>4</v>
      </c>
      <c r="B17" s="53"/>
      <c r="C17" s="27">
        <v>0.59</v>
      </c>
      <c r="D17" s="24"/>
    </row>
    <row r="18" spans="1:5" ht="16.5" thickBot="1" x14ac:dyDescent="0.3">
      <c r="A18" s="19"/>
      <c r="B18" s="20"/>
      <c r="C18" s="21"/>
      <c r="D18" s="10"/>
    </row>
    <row r="19" spans="1:5" ht="16.5" thickBot="1" x14ac:dyDescent="0.3">
      <c r="A19" s="18" t="s">
        <v>32</v>
      </c>
      <c r="B19" s="51" t="s">
        <v>29</v>
      </c>
      <c r="C19" s="51" t="s">
        <v>30</v>
      </c>
      <c r="D19" s="14"/>
    </row>
    <row r="20" spans="1:5" ht="15.75" x14ac:dyDescent="0.25">
      <c r="A20" s="19" t="s">
        <v>5</v>
      </c>
      <c r="B20" s="20">
        <v>52488</v>
      </c>
      <c r="C20" s="21">
        <f>B20/$B$25</f>
        <v>0.51237297566404072</v>
      </c>
      <c r="D20" s="11"/>
      <c r="E20" s="58"/>
    </row>
    <row r="21" spans="1:5" ht="15.75" x14ac:dyDescent="0.25">
      <c r="A21" s="19" t="s">
        <v>6</v>
      </c>
      <c r="B21" s="20">
        <v>1529</v>
      </c>
      <c r="C21" s="21">
        <f>B21/$B$25</f>
        <v>1.4925664528850753E-2</v>
      </c>
      <c r="D21" s="11"/>
      <c r="E21" s="58"/>
    </row>
    <row r="22" spans="1:5" ht="15.75" x14ac:dyDescent="0.25">
      <c r="A22" s="19" t="s">
        <v>7</v>
      </c>
      <c r="B22" s="20">
        <v>35391</v>
      </c>
      <c r="C22" s="21">
        <f>B22/$B$25</f>
        <v>0.34547690865961872</v>
      </c>
      <c r="D22" s="11"/>
      <c r="E22" s="58"/>
    </row>
    <row r="23" spans="1:5" ht="15.75" x14ac:dyDescent="0.25">
      <c r="A23" s="19" t="s">
        <v>8</v>
      </c>
      <c r="B23" s="20">
        <v>10362</v>
      </c>
      <c r="C23" s="21">
        <f>B23/$B$25</f>
        <v>0.10115090637537705</v>
      </c>
      <c r="D23" s="11"/>
      <c r="E23" s="58"/>
    </row>
    <row r="24" spans="1:5" ht="15.75" x14ac:dyDescent="0.25">
      <c r="A24" s="19" t="s">
        <v>9</v>
      </c>
      <c r="B24" s="20">
        <v>2671</v>
      </c>
      <c r="C24" s="21">
        <f t="shared" ref="C24" si="0">B24/$B$25</f>
        <v>2.6073544772112729E-2</v>
      </c>
      <c r="D24" s="11"/>
      <c r="E24" s="58"/>
    </row>
    <row r="25" spans="1:5" ht="16.5" thickBot="1" x14ac:dyDescent="0.3">
      <c r="A25" s="30" t="s">
        <v>10</v>
      </c>
      <c r="B25" s="31">
        <f>SUM(B20:B24)</f>
        <v>102441</v>
      </c>
      <c r="C25" s="36">
        <f>SUM(C20:C24)</f>
        <v>1</v>
      </c>
      <c r="D25" s="24"/>
    </row>
    <row r="26" spans="1:5" ht="16.5" thickBot="1" x14ac:dyDescent="0.3">
      <c r="A26" s="25"/>
      <c r="B26" s="26"/>
      <c r="C26" s="21"/>
      <c r="D26" s="10"/>
    </row>
    <row r="27" spans="1:5" ht="16.5" thickBot="1" x14ac:dyDescent="0.3">
      <c r="A27" s="66" t="s">
        <v>49</v>
      </c>
      <c r="B27" s="51" t="s">
        <v>29</v>
      </c>
      <c r="C27" s="51" t="s">
        <v>30</v>
      </c>
      <c r="D27" s="14"/>
    </row>
    <row r="28" spans="1:5" ht="15.75" x14ac:dyDescent="0.25">
      <c r="A28" s="5"/>
      <c r="B28" s="26"/>
      <c r="C28" s="21"/>
      <c r="D28" s="10"/>
    </row>
    <row r="29" spans="1:5" ht="16.5" thickBot="1" x14ac:dyDescent="0.3">
      <c r="B29" s="26"/>
      <c r="C29" s="21"/>
      <c r="D29" s="10"/>
    </row>
    <row r="30" spans="1:5" ht="16.5" thickBot="1" x14ac:dyDescent="0.3">
      <c r="A30" s="4" t="s">
        <v>33</v>
      </c>
      <c r="B30" s="55" t="s">
        <v>29</v>
      </c>
      <c r="C30" s="55" t="s">
        <v>30</v>
      </c>
      <c r="D30" s="9"/>
    </row>
    <row r="31" spans="1:5" ht="15.75" x14ac:dyDescent="0.25">
      <c r="A31" s="59" t="s">
        <v>13</v>
      </c>
      <c r="B31" s="34">
        <v>54227</v>
      </c>
      <c r="C31" s="60">
        <f>B31/$B$34</f>
        <v>0.52934860065793965</v>
      </c>
      <c r="D31" s="35"/>
    </row>
    <row r="32" spans="1:5" ht="15.75" x14ac:dyDescent="0.25">
      <c r="A32" s="47" t="s">
        <v>25</v>
      </c>
      <c r="B32" s="20">
        <v>38901</v>
      </c>
      <c r="C32" s="17">
        <f>B32/$B$34</f>
        <v>0.37974053357542392</v>
      </c>
      <c r="D32" s="13"/>
    </row>
    <row r="33" spans="1:4" ht="15.75" x14ac:dyDescent="0.25">
      <c r="A33" s="47" t="s">
        <v>26</v>
      </c>
      <c r="B33" s="20">
        <v>9313</v>
      </c>
      <c r="C33" s="17">
        <f t="shared" ref="C33" si="1">B33/$B$34</f>
        <v>9.0910865766636401E-2</v>
      </c>
      <c r="D33" s="13"/>
    </row>
    <row r="34" spans="1:4" ht="16.5" thickBot="1" x14ac:dyDescent="0.3">
      <c r="A34" s="30" t="s">
        <v>14</v>
      </c>
      <c r="B34" s="31">
        <f>SUM(B31:B33)</f>
        <v>102441</v>
      </c>
      <c r="C34" s="36">
        <f>SUM(C31:C33)</f>
        <v>1</v>
      </c>
      <c r="D34" s="24"/>
    </row>
    <row r="35" spans="1:4" ht="16.5" thickBot="1" x14ac:dyDescent="0.3">
      <c r="A35" s="1"/>
      <c r="B35" s="56"/>
      <c r="C35" s="1"/>
      <c r="D35" s="1"/>
    </row>
    <row r="36" spans="1:4" ht="16.5" thickBot="1" x14ac:dyDescent="0.3">
      <c r="A36" s="18" t="s">
        <v>34</v>
      </c>
      <c r="B36" s="51" t="s">
        <v>29</v>
      </c>
      <c r="C36" s="51" t="s">
        <v>30</v>
      </c>
      <c r="D36" s="14"/>
    </row>
    <row r="37" spans="1:4" ht="15.75" x14ac:dyDescent="0.25">
      <c r="A37" s="59" t="s">
        <v>15</v>
      </c>
      <c r="B37" s="20">
        <v>95167</v>
      </c>
      <c r="C37" s="17">
        <f>B37/$B$39</f>
        <v>0.92899327417733135</v>
      </c>
      <c r="D37" s="35"/>
    </row>
    <row r="38" spans="1:4" ht="15.75" x14ac:dyDescent="0.25">
      <c r="A38" s="48" t="s">
        <v>16</v>
      </c>
      <c r="B38" s="20">
        <v>7274</v>
      </c>
      <c r="C38" s="17">
        <f>B38/$B$39</f>
        <v>7.1006725822668662E-2</v>
      </c>
      <c r="D38" s="13"/>
    </row>
    <row r="39" spans="1:4" ht="16.5" thickBot="1" x14ac:dyDescent="0.3">
      <c r="A39" s="30" t="s">
        <v>0</v>
      </c>
      <c r="B39" s="31">
        <f>SUM(B37:B38)</f>
        <v>102441</v>
      </c>
      <c r="C39" s="41">
        <f>SUM(C37:C38)</f>
        <v>1</v>
      </c>
      <c r="D39" s="40"/>
    </row>
    <row r="40" spans="1:4" ht="15.75" x14ac:dyDescent="0.25">
      <c r="B40" s="56"/>
      <c r="C40" s="1"/>
      <c r="D40" s="1"/>
    </row>
    <row r="41" spans="1:4" ht="15.75" x14ac:dyDescent="0.25">
      <c r="B41" s="56"/>
      <c r="C41" s="1"/>
      <c r="D41" s="1"/>
    </row>
    <row r="42" spans="1:4" ht="16.5" thickBot="1" x14ac:dyDescent="0.3">
      <c r="B42" s="56"/>
      <c r="C42" s="1"/>
      <c r="D42" s="1"/>
    </row>
    <row r="43" spans="1:4" ht="16.5" thickBot="1" x14ac:dyDescent="0.3">
      <c r="A43" s="18" t="s">
        <v>35</v>
      </c>
      <c r="B43" s="51" t="s">
        <v>29</v>
      </c>
      <c r="C43" s="51" t="s">
        <v>30</v>
      </c>
      <c r="D43" s="14"/>
    </row>
    <row r="44" spans="1:4" ht="15.75" x14ac:dyDescent="0.25">
      <c r="A44" s="47" t="s">
        <v>17</v>
      </c>
      <c r="B44" s="20">
        <v>97669</v>
      </c>
      <c r="C44" s="17">
        <f>B44/$B$46</f>
        <v>0.95341708886090526</v>
      </c>
      <c r="D44" s="13"/>
    </row>
    <row r="45" spans="1:4" ht="15.75" x14ac:dyDescent="0.25">
      <c r="A45" s="47" t="s">
        <v>18</v>
      </c>
      <c r="B45" s="20">
        <v>4772</v>
      </c>
      <c r="C45" s="17">
        <f>B45/$B$46</f>
        <v>4.6582911139094699E-2</v>
      </c>
      <c r="D45" s="13"/>
    </row>
    <row r="46" spans="1:4" ht="16.5" thickBot="1" x14ac:dyDescent="0.3">
      <c r="A46" s="30" t="s">
        <v>21</v>
      </c>
      <c r="B46" s="31">
        <f>SUM(B44:B45)</f>
        <v>102441</v>
      </c>
      <c r="C46" s="36">
        <f>SUM(C44:C45)</f>
        <v>1</v>
      </c>
      <c r="D46" s="40"/>
    </row>
    <row r="47" spans="1:4" ht="15.75" x14ac:dyDescent="0.25">
      <c r="B47" s="56"/>
      <c r="C47" s="1"/>
      <c r="D47" s="1"/>
    </row>
    <row r="48" spans="1:4" ht="16.5" thickBot="1" x14ac:dyDescent="0.3">
      <c r="B48" s="56"/>
      <c r="C48" s="1"/>
      <c r="D48" s="1"/>
    </row>
    <row r="49" spans="1:4" ht="16.5" thickBot="1" x14ac:dyDescent="0.3">
      <c r="A49" s="18" t="s">
        <v>36</v>
      </c>
      <c r="B49" s="51" t="s">
        <v>29</v>
      </c>
      <c r="C49" s="51" t="s">
        <v>30</v>
      </c>
      <c r="D49" s="14"/>
    </row>
    <row r="50" spans="1:4" ht="15.75" x14ac:dyDescent="0.25">
      <c r="A50" s="47" t="s">
        <v>22</v>
      </c>
      <c r="B50" s="20">
        <v>10748</v>
      </c>
      <c r="C50" s="54">
        <f>B50/$B$56</f>
        <v>0.1049189289444656</v>
      </c>
      <c r="D50" s="13"/>
    </row>
    <row r="51" spans="1:4" ht="15.75" x14ac:dyDescent="0.25">
      <c r="A51" s="47" t="s">
        <v>23</v>
      </c>
      <c r="B51" s="20">
        <v>25503</v>
      </c>
      <c r="C51" s="54">
        <f>B51/$B$56</f>
        <v>0.24895305590535038</v>
      </c>
      <c r="D51" s="11"/>
    </row>
    <row r="52" spans="1:4" ht="15.75" x14ac:dyDescent="0.25">
      <c r="A52" s="47" t="s">
        <v>24</v>
      </c>
      <c r="B52" s="20">
        <v>26170</v>
      </c>
      <c r="C52" s="54">
        <f t="shared" ref="C52:C55" si="2">B52/$B$56</f>
        <v>0.25546412081100339</v>
      </c>
      <c r="D52" s="11"/>
    </row>
    <row r="53" spans="1:4" ht="15.75" x14ac:dyDescent="0.25">
      <c r="A53" s="47" t="s">
        <v>39</v>
      </c>
      <c r="B53" s="20">
        <v>28576</v>
      </c>
      <c r="C53" s="54">
        <f t="shared" si="2"/>
        <v>0.27895081071055533</v>
      </c>
      <c r="D53" s="11"/>
    </row>
    <row r="54" spans="1:4" ht="15.75" x14ac:dyDescent="0.25">
      <c r="A54" s="47" t="s">
        <v>40</v>
      </c>
      <c r="B54" s="20">
        <v>10996</v>
      </c>
      <c r="C54" s="54">
        <f>B54/$B$56-0.01</f>
        <v>9.7339834636522488E-2</v>
      </c>
      <c r="D54" s="11"/>
    </row>
    <row r="55" spans="1:4" ht="15.75" x14ac:dyDescent="0.25">
      <c r="A55" s="47" t="s">
        <v>38</v>
      </c>
      <c r="B55" s="20">
        <v>448</v>
      </c>
      <c r="C55" s="54">
        <f t="shared" si="2"/>
        <v>4.3732489921027712E-3</v>
      </c>
      <c r="D55" s="11"/>
    </row>
    <row r="56" spans="1:4" ht="16.5" thickBot="1" x14ac:dyDescent="0.3">
      <c r="A56" s="30" t="s">
        <v>21</v>
      </c>
      <c r="B56" s="31">
        <f>SUM(B50:B55)</f>
        <v>102441</v>
      </c>
      <c r="C56" s="36">
        <f>SUM(C50:C54)+0.01</f>
        <v>0.99562675100789721</v>
      </c>
      <c r="D56" s="24"/>
    </row>
    <row r="57" spans="1:4" ht="16.5" thickBot="1" x14ac:dyDescent="0.3">
      <c r="A57" s="6"/>
      <c r="B57" s="26"/>
      <c r="C57" s="21"/>
      <c r="D57" s="10"/>
    </row>
    <row r="58" spans="1:4" ht="16.5" thickBot="1" x14ac:dyDescent="0.3">
      <c r="A58" s="18" t="s">
        <v>37</v>
      </c>
      <c r="B58" s="51" t="s">
        <v>29</v>
      </c>
      <c r="C58" s="51" t="s">
        <v>30</v>
      </c>
      <c r="D58" s="14"/>
    </row>
    <row r="59" spans="1:4" ht="15.75" x14ac:dyDescent="0.25">
      <c r="A59" s="47" t="s">
        <v>11</v>
      </c>
      <c r="B59" s="20">
        <v>14850</v>
      </c>
      <c r="C59" s="26">
        <f>B59/B61</f>
        <v>0.91384615384615386</v>
      </c>
      <c r="D59" s="13"/>
    </row>
    <row r="60" spans="1:4" ht="15.75" x14ac:dyDescent="0.25">
      <c r="A60" s="47" t="s">
        <v>12</v>
      </c>
      <c r="B60" s="20">
        <v>1400</v>
      </c>
      <c r="C60" s="26">
        <f>B60/B61</f>
        <v>8.615384615384615E-2</v>
      </c>
      <c r="D60" s="13"/>
    </row>
    <row r="61" spans="1:4" ht="16.5" thickBot="1" x14ac:dyDescent="0.3">
      <c r="A61" s="30" t="s">
        <v>0</v>
      </c>
      <c r="B61" s="31">
        <f>B59+B60</f>
        <v>16250</v>
      </c>
      <c r="C61" s="36">
        <f>SUM(C59:C60)</f>
        <v>1</v>
      </c>
      <c r="D61" s="24"/>
    </row>
    <row r="62" spans="1:4" ht="16.5" thickBot="1" x14ac:dyDescent="0.3">
      <c r="A62" s="6"/>
      <c r="B62" s="26"/>
      <c r="C62" s="21"/>
      <c r="D62" s="10"/>
    </row>
    <row r="63" spans="1:4" ht="15.75" x14ac:dyDescent="0.25">
      <c r="A63" s="43" t="s">
        <v>19</v>
      </c>
      <c r="B63" s="50"/>
      <c r="C63" s="44"/>
      <c r="D63" s="45"/>
    </row>
    <row r="64" spans="1:4" ht="16.5" thickBot="1" x14ac:dyDescent="0.3">
      <c r="A64" s="46" t="s">
        <v>20</v>
      </c>
      <c r="B64" s="15"/>
      <c r="C64" s="16"/>
      <c r="D64" s="7"/>
    </row>
    <row r="65" spans="1:4" ht="16.5" thickBot="1" x14ac:dyDescent="0.3">
      <c r="B65" s="56"/>
      <c r="D65" s="1"/>
    </row>
    <row r="66" spans="1:4" ht="16.5" thickBot="1" x14ac:dyDescent="0.3">
      <c r="A66" s="18" t="s">
        <v>27</v>
      </c>
      <c r="B66" s="29"/>
      <c r="C66" s="29"/>
      <c r="D66" s="14"/>
    </row>
    <row r="67" spans="1:4" ht="16.5" thickBot="1" x14ac:dyDescent="0.3">
      <c r="A67" s="57" t="s">
        <v>28</v>
      </c>
      <c r="B67" s="41">
        <v>0.67800000000000005</v>
      </c>
      <c r="C67" s="23"/>
      <c r="D67" s="40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workbookViewId="0">
      <selection sqref="A1:XFD1048576"/>
    </sheetView>
  </sheetViews>
  <sheetFormatPr defaultRowHeight="15" x14ac:dyDescent="0.25"/>
  <cols>
    <col min="1" max="1" width="51.140625" bestFit="1" customWidth="1"/>
    <col min="2" max="2" width="18" customWidth="1"/>
    <col min="3" max="3" width="22.85546875" customWidth="1"/>
  </cols>
  <sheetData>
    <row r="1" spans="1:4" ht="15.75" x14ac:dyDescent="0.25">
      <c r="A1" s="1"/>
      <c r="B1" s="1"/>
      <c r="C1" s="1"/>
      <c r="D1" s="1"/>
    </row>
    <row r="2" spans="1:4" ht="15.75" x14ac:dyDescent="0.25">
      <c r="A2" s="1"/>
      <c r="B2" s="1"/>
      <c r="C2" s="1"/>
      <c r="D2" s="1"/>
    </row>
    <row r="3" spans="1:4" ht="15.75" x14ac:dyDescent="0.25">
      <c r="A3" s="1"/>
      <c r="B3" s="1"/>
      <c r="C3" s="1"/>
      <c r="D3" s="1"/>
    </row>
    <row r="4" spans="1:4" ht="15.75" x14ac:dyDescent="0.25">
      <c r="A4" s="1"/>
      <c r="B4" s="1"/>
      <c r="C4" s="1"/>
      <c r="D4" s="1"/>
    </row>
    <row r="5" spans="1:4" ht="18.75" x14ac:dyDescent="0.3">
      <c r="A5" s="2" t="s">
        <v>41</v>
      </c>
      <c r="B5" s="1"/>
      <c r="C5" s="3">
        <v>41517</v>
      </c>
      <c r="D5" s="1"/>
    </row>
    <row r="6" spans="1:4" ht="19.5" thickBot="1" x14ac:dyDescent="0.35">
      <c r="A6" s="2"/>
      <c r="B6" s="1"/>
      <c r="C6" s="3"/>
      <c r="D6" s="1"/>
    </row>
    <row r="7" spans="1:4" ht="16.5" thickBot="1" x14ac:dyDescent="0.3">
      <c r="A7" s="8"/>
      <c r="B7" s="50"/>
      <c r="C7" s="8"/>
      <c r="D7" s="8"/>
    </row>
    <row r="8" spans="1:4" ht="16.5" thickBot="1" x14ac:dyDescent="0.3">
      <c r="A8" s="4" t="s">
        <v>1</v>
      </c>
      <c r="B8" s="49" t="s">
        <v>29</v>
      </c>
      <c r="C8" s="49" t="s">
        <v>30</v>
      </c>
      <c r="D8" s="9"/>
    </row>
    <row r="9" spans="1:4" ht="15.75" x14ac:dyDescent="0.25">
      <c r="A9" s="37" t="s">
        <v>2</v>
      </c>
      <c r="B9" s="34">
        <v>78526</v>
      </c>
      <c r="C9" s="38">
        <f>B9/B12</f>
        <v>0.77026297978361302</v>
      </c>
      <c r="D9" s="39"/>
    </row>
    <row r="10" spans="1:4" ht="15.75" x14ac:dyDescent="0.25">
      <c r="A10" s="19" t="s">
        <v>3</v>
      </c>
      <c r="B10" s="20">
        <v>21565</v>
      </c>
      <c r="C10" s="21">
        <f>B10/B12</f>
        <v>0.2115314820445918</v>
      </c>
      <c r="D10" s="11"/>
    </row>
    <row r="11" spans="1:4" ht="15.75" x14ac:dyDescent="0.25">
      <c r="A11" s="19" t="s">
        <v>4</v>
      </c>
      <c r="B11" s="20">
        <v>1856</v>
      </c>
      <c r="C11" s="21">
        <f>B11/B12</f>
        <v>1.8205538171795148E-2</v>
      </c>
      <c r="D11" s="11"/>
    </row>
    <row r="12" spans="1:4" ht="16.5" thickBot="1" x14ac:dyDescent="0.3">
      <c r="A12" s="30" t="s">
        <v>0</v>
      </c>
      <c r="B12" s="31">
        <f>B9+B10+B11</f>
        <v>101947</v>
      </c>
      <c r="C12" s="36">
        <f>SUM(C9:C11)</f>
        <v>1</v>
      </c>
      <c r="D12" s="24"/>
    </row>
    <row r="13" spans="1:4" ht="16.5" thickBot="1" x14ac:dyDescent="0.3">
      <c r="A13" s="25"/>
      <c r="B13" s="20"/>
      <c r="C13" s="21"/>
      <c r="D13" s="10"/>
    </row>
    <row r="14" spans="1:4" ht="16.5" thickBot="1" x14ac:dyDescent="0.3">
      <c r="A14" s="18" t="s">
        <v>31</v>
      </c>
      <c r="B14" s="51"/>
      <c r="C14" s="52" t="s">
        <v>30</v>
      </c>
      <c r="D14" s="14"/>
    </row>
    <row r="15" spans="1:4" ht="15.75" x14ac:dyDescent="0.25">
      <c r="A15" s="19" t="s">
        <v>2</v>
      </c>
      <c r="B15" s="20"/>
      <c r="C15" s="26">
        <v>0.62</v>
      </c>
      <c r="D15" s="11"/>
    </row>
    <row r="16" spans="1:4" ht="15.75" x14ac:dyDescent="0.25">
      <c r="A16" s="19" t="s">
        <v>3</v>
      </c>
      <c r="B16" s="20"/>
      <c r="C16" s="26">
        <v>0.61</v>
      </c>
      <c r="D16" s="11"/>
    </row>
    <row r="17" spans="1:5" ht="16.5" thickBot="1" x14ac:dyDescent="0.3">
      <c r="A17" s="22" t="s">
        <v>4</v>
      </c>
      <c r="B17" s="53"/>
      <c r="C17" s="27">
        <v>0.59</v>
      </c>
      <c r="D17" s="24"/>
    </row>
    <row r="18" spans="1:5" ht="16.5" thickBot="1" x14ac:dyDescent="0.3">
      <c r="A18" s="19"/>
      <c r="B18" s="20"/>
      <c r="C18" s="21"/>
      <c r="D18" s="10"/>
    </row>
    <row r="19" spans="1:5" ht="16.5" thickBot="1" x14ac:dyDescent="0.3">
      <c r="A19" s="18" t="s">
        <v>32</v>
      </c>
      <c r="B19" s="51" t="s">
        <v>29</v>
      </c>
      <c r="C19" s="51" t="s">
        <v>30</v>
      </c>
      <c r="D19" s="14"/>
    </row>
    <row r="20" spans="1:5" ht="15.75" x14ac:dyDescent="0.25">
      <c r="A20" s="19" t="s">
        <v>5</v>
      </c>
      <c r="B20" s="20">
        <v>50729</v>
      </c>
      <c r="C20" s="21">
        <f>B20/$B$25</f>
        <v>0.49760169499838153</v>
      </c>
      <c r="D20" s="11"/>
      <c r="E20" s="58"/>
    </row>
    <row r="21" spans="1:5" ht="15.75" x14ac:dyDescent="0.25">
      <c r="A21" s="19" t="s">
        <v>6</v>
      </c>
      <c r="B21" s="20">
        <v>1419</v>
      </c>
      <c r="C21" s="21">
        <f>B21/$B$25</f>
        <v>1.3918997125957606E-2</v>
      </c>
      <c r="D21" s="11"/>
      <c r="E21" s="58"/>
    </row>
    <row r="22" spans="1:5" ht="15.75" x14ac:dyDescent="0.25">
      <c r="A22" s="19" t="s">
        <v>7</v>
      </c>
      <c r="B22" s="20">
        <v>36891</v>
      </c>
      <c r="C22" s="21">
        <f>B22/$B$25</f>
        <v>0.36186449821966316</v>
      </c>
      <c r="D22" s="11"/>
      <c r="E22" s="58"/>
    </row>
    <row r="23" spans="1:5" ht="15.75" x14ac:dyDescent="0.25">
      <c r="A23" s="19" t="s">
        <v>8</v>
      </c>
      <c r="B23" s="20">
        <v>10203</v>
      </c>
      <c r="C23" s="21">
        <f>B23/$B$25</f>
        <v>0.10008141485281567</v>
      </c>
      <c r="D23" s="11"/>
      <c r="E23" s="58"/>
    </row>
    <row r="24" spans="1:5" ht="15.75" x14ac:dyDescent="0.25">
      <c r="A24" s="19" t="s">
        <v>9</v>
      </c>
      <c r="B24" s="20">
        <v>2705</v>
      </c>
      <c r="C24" s="21">
        <f t="shared" ref="C24" si="0">B24/$B$25</f>
        <v>2.6533394803182047E-2</v>
      </c>
      <c r="D24" s="11"/>
      <c r="E24" s="58"/>
    </row>
    <row r="25" spans="1:5" ht="16.5" thickBot="1" x14ac:dyDescent="0.3">
      <c r="A25" s="30" t="s">
        <v>10</v>
      </c>
      <c r="B25" s="31">
        <f>SUM(B20:B24)</f>
        <v>101947</v>
      </c>
      <c r="C25" s="36">
        <f>SUM(C20:C24)</f>
        <v>1</v>
      </c>
      <c r="D25" s="24"/>
    </row>
    <row r="26" spans="1:5" ht="16.5" thickBot="1" x14ac:dyDescent="0.3">
      <c r="A26" s="25"/>
      <c r="B26" s="26"/>
      <c r="C26" s="21"/>
      <c r="D26" s="10"/>
    </row>
    <row r="27" spans="1:5" ht="16.5" thickBot="1" x14ac:dyDescent="0.3">
      <c r="A27" s="4" t="s">
        <v>47</v>
      </c>
      <c r="B27" s="51" t="s">
        <v>29</v>
      </c>
      <c r="C27" s="51" t="s">
        <v>30</v>
      </c>
      <c r="D27" s="14"/>
    </row>
    <row r="28" spans="1:5" ht="15.75" x14ac:dyDescent="0.25">
      <c r="A28" s="5"/>
      <c r="B28" s="26"/>
      <c r="C28" s="21"/>
      <c r="D28" s="10"/>
    </row>
    <row r="29" spans="1:5" ht="16.5" thickBot="1" x14ac:dyDescent="0.3">
      <c r="B29" s="26"/>
      <c r="C29" s="21"/>
      <c r="D29" s="10"/>
    </row>
    <row r="30" spans="1:5" ht="16.5" thickBot="1" x14ac:dyDescent="0.3">
      <c r="A30" s="4" t="s">
        <v>33</v>
      </c>
      <c r="B30" s="55" t="s">
        <v>29</v>
      </c>
      <c r="C30" s="55" t="s">
        <v>30</v>
      </c>
      <c r="D30" s="9"/>
    </row>
    <row r="31" spans="1:5" ht="15.75" x14ac:dyDescent="0.25">
      <c r="A31" s="59" t="s">
        <v>13</v>
      </c>
      <c r="B31" s="34">
        <v>52361</v>
      </c>
      <c r="C31" s="60">
        <f>B31/$B$34</f>
        <v>0.51361001304599452</v>
      </c>
      <c r="D31" s="35"/>
    </row>
    <row r="32" spans="1:5" ht="15.75" x14ac:dyDescent="0.25">
      <c r="A32" s="47" t="s">
        <v>25</v>
      </c>
      <c r="B32" s="20">
        <v>40351</v>
      </c>
      <c r="C32" s="17">
        <f>B32/$B$34</f>
        <v>0.39580370192354852</v>
      </c>
      <c r="D32" s="13"/>
    </row>
    <row r="33" spans="1:4" ht="15.75" x14ac:dyDescent="0.25">
      <c r="A33" s="47" t="s">
        <v>26</v>
      </c>
      <c r="B33" s="20">
        <v>9235</v>
      </c>
      <c r="C33" s="17">
        <f t="shared" ref="C33" si="1">B33/$B$34</f>
        <v>9.0586285030457001E-2</v>
      </c>
      <c r="D33" s="13"/>
    </row>
    <row r="34" spans="1:4" ht="16.5" thickBot="1" x14ac:dyDescent="0.3">
      <c r="A34" s="30" t="s">
        <v>14</v>
      </c>
      <c r="B34" s="31">
        <f>SUM(B31:B33)</f>
        <v>101947</v>
      </c>
      <c r="C34" s="36">
        <f>SUM(C31:C33)</f>
        <v>1</v>
      </c>
      <c r="D34" s="24"/>
    </row>
    <row r="35" spans="1:4" ht="16.5" thickBot="1" x14ac:dyDescent="0.3">
      <c r="A35" s="1"/>
      <c r="B35" s="56"/>
      <c r="C35" s="1"/>
      <c r="D35" s="1"/>
    </row>
    <row r="36" spans="1:4" ht="16.5" thickBot="1" x14ac:dyDescent="0.3">
      <c r="A36" s="18" t="s">
        <v>34</v>
      </c>
      <c r="B36" s="51" t="s">
        <v>29</v>
      </c>
      <c r="C36" s="51" t="s">
        <v>30</v>
      </c>
      <c r="D36" s="14"/>
    </row>
    <row r="37" spans="1:4" ht="15.75" x14ac:dyDescent="0.25">
      <c r="A37" s="59" t="s">
        <v>15</v>
      </c>
      <c r="B37" s="20">
        <v>94654</v>
      </c>
      <c r="C37" s="17">
        <f>B37/$B$39</f>
        <v>0.92846282872472952</v>
      </c>
      <c r="D37" s="35"/>
    </row>
    <row r="38" spans="1:4" ht="15.75" x14ac:dyDescent="0.25">
      <c r="A38" s="48" t="s">
        <v>16</v>
      </c>
      <c r="B38" s="20">
        <v>7293</v>
      </c>
      <c r="C38" s="17">
        <f>B38/$B$39</f>
        <v>7.1537171275270484E-2</v>
      </c>
      <c r="D38" s="13"/>
    </row>
    <row r="39" spans="1:4" ht="16.5" thickBot="1" x14ac:dyDescent="0.3">
      <c r="A39" s="30" t="s">
        <v>0</v>
      </c>
      <c r="B39" s="31">
        <f>SUM(B37:B38)</f>
        <v>101947</v>
      </c>
      <c r="C39" s="41">
        <f>SUM(C37:C38)</f>
        <v>1</v>
      </c>
      <c r="D39" s="40"/>
    </row>
    <row r="40" spans="1:4" ht="15.75" x14ac:dyDescent="0.25">
      <c r="B40" s="56"/>
      <c r="C40" s="1"/>
      <c r="D40" s="1"/>
    </row>
    <row r="41" spans="1:4" ht="15.75" x14ac:dyDescent="0.25">
      <c r="B41" s="56"/>
      <c r="C41" s="1"/>
      <c r="D41" s="1"/>
    </row>
    <row r="42" spans="1:4" ht="16.5" thickBot="1" x14ac:dyDescent="0.3">
      <c r="B42" s="56"/>
      <c r="C42" s="1"/>
      <c r="D42" s="1"/>
    </row>
    <row r="43" spans="1:4" ht="16.5" thickBot="1" x14ac:dyDescent="0.3">
      <c r="A43" s="18" t="s">
        <v>35</v>
      </c>
      <c r="B43" s="51" t="s">
        <v>29</v>
      </c>
      <c r="C43" s="51" t="s">
        <v>30</v>
      </c>
      <c r="D43" s="14"/>
    </row>
    <row r="44" spans="1:4" ht="15.75" x14ac:dyDescent="0.25">
      <c r="A44" s="47" t="s">
        <v>17</v>
      </c>
      <c r="B44" s="20">
        <v>97168</v>
      </c>
      <c r="C44" s="17">
        <f>B44/$B$46</f>
        <v>0.9531227010113098</v>
      </c>
      <c r="D44" s="13"/>
    </row>
    <row r="45" spans="1:4" ht="15.75" x14ac:dyDescent="0.25">
      <c r="A45" s="47" t="s">
        <v>18</v>
      </c>
      <c r="B45" s="20">
        <v>4779</v>
      </c>
      <c r="C45" s="17">
        <f>B45/$B$46</f>
        <v>4.6877298988690204E-2</v>
      </c>
      <c r="D45" s="13"/>
    </row>
    <row r="46" spans="1:4" ht="16.5" thickBot="1" x14ac:dyDescent="0.3">
      <c r="A46" s="30" t="s">
        <v>21</v>
      </c>
      <c r="B46" s="31">
        <f>SUM(B44:B45)</f>
        <v>101947</v>
      </c>
      <c r="C46" s="36">
        <f>SUM(C44:C45)</f>
        <v>1</v>
      </c>
      <c r="D46" s="40"/>
    </row>
    <row r="47" spans="1:4" ht="15.75" x14ac:dyDescent="0.25">
      <c r="B47" s="56"/>
      <c r="C47" s="1"/>
      <c r="D47" s="1"/>
    </row>
    <row r="48" spans="1:4" ht="16.5" thickBot="1" x14ac:dyDescent="0.3">
      <c r="B48" s="56"/>
      <c r="C48" s="1"/>
      <c r="D48" s="1"/>
    </row>
    <row r="49" spans="1:4" ht="16.5" thickBot="1" x14ac:dyDescent="0.3">
      <c r="A49" s="18" t="s">
        <v>36</v>
      </c>
      <c r="B49" s="51" t="s">
        <v>29</v>
      </c>
      <c r="C49" s="51" t="s">
        <v>30</v>
      </c>
      <c r="D49" s="14"/>
    </row>
    <row r="50" spans="1:4" ht="15.75" x14ac:dyDescent="0.25">
      <c r="A50" s="47" t="s">
        <v>22</v>
      </c>
      <c r="B50" s="20">
        <v>10727</v>
      </c>
      <c r="C50" s="54">
        <f>B50/$B$56</f>
        <v>0.10522134050045612</v>
      </c>
      <c r="D50" s="13"/>
    </row>
    <row r="51" spans="1:4" ht="15.75" x14ac:dyDescent="0.25">
      <c r="A51" s="47" t="s">
        <v>23</v>
      </c>
      <c r="B51" s="20">
        <v>25449</v>
      </c>
      <c r="C51" s="54">
        <f>B51/$B$56</f>
        <v>0.24962970955496483</v>
      </c>
      <c r="D51" s="11"/>
    </row>
    <row r="52" spans="1:4" ht="15.75" x14ac:dyDescent="0.25">
      <c r="A52" s="47" t="s">
        <v>24</v>
      </c>
      <c r="B52" s="20">
        <v>26022</v>
      </c>
      <c r="C52" s="54">
        <f t="shared" ref="C52:C55" si="2">B52/$B$56</f>
        <v>0.25525027710477011</v>
      </c>
      <c r="D52" s="11"/>
    </row>
    <row r="53" spans="1:4" ht="15.75" x14ac:dyDescent="0.25">
      <c r="A53" s="47" t="s">
        <v>39</v>
      </c>
      <c r="B53" s="20">
        <v>28481</v>
      </c>
      <c r="C53" s="54">
        <f t="shared" si="2"/>
        <v>0.27937065337871642</v>
      </c>
      <c r="D53" s="11"/>
    </row>
    <row r="54" spans="1:4" ht="15.75" x14ac:dyDescent="0.25">
      <c r="A54" s="47" t="s">
        <v>40</v>
      </c>
      <c r="B54" s="20">
        <v>10814</v>
      </c>
      <c r="C54" s="54">
        <f>B54/$B$56-0.01</f>
        <v>9.607472510225902E-2</v>
      </c>
      <c r="D54" s="11"/>
    </row>
    <row r="55" spans="1:4" ht="15.75" x14ac:dyDescent="0.25">
      <c r="A55" s="47" t="s">
        <v>38</v>
      </c>
      <c r="B55" s="20">
        <v>454</v>
      </c>
      <c r="C55" s="54">
        <f t="shared" si="2"/>
        <v>4.4532943588335115E-3</v>
      </c>
      <c r="D55" s="11"/>
    </row>
    <row r="56" spans="1:4" ht="16.5" thickBot="1" x14ac:dyDescent="0.3">
      <c r="A56" s="30" t="s">
        <v>21</v>
      </c>
      <c r="B56" s="31">
        <f>SUM(B50:B55)</f>
        <v>101947</v>
      </c>
      <c r="C56" s="36">
        <f>SUM(C50:C54)+0.01</f>
        <v>0.99554670564116654</v>
      </c>
      <c r="D56" s="24"/>
    </row>
    <row r="57" spans="1:4" ht="16.5" thickBot="1" x14ac:dyDescent="0.3">
      <c r="A57" s="6"/>
      <c r="B57" s="26"/>
      <c r="C57" s="21"/>
      <c r="D57" s="10"/>
    </row>
    <row r="58" spans="1:4" ht="16.5" thickBot="1" x14ac:dyDescent="0.3">
      <c r="A58" s="18" t="s">
        <v>37</v>
      </c>
      <c r="B58" s="51" t="s">
        <v>29</v>
      </c>
      <c r="C58" s="51" t="s">
        <v>30</v>
      </c>
      <c r="D58" s="14"/>
    </row>
    <row r="59" spans="1:4" ht="15.75" x14ac:dyDescent="0.25">
      <c r="A59" s="47" t="s">
        <v>11</v>
      </c>
      <c r="B59" s="20">
        <v>16100</v>
      </c>
      <c r="C59" s="26">
        <f>B59/B61</f>
        <v>0.92</v>
      </c>
      <c r="D59" s="13"/>
    </row>
    <row r="60" spans="1:4" ht="15.75" x14ac:dyDescent="0.25">
      <c r="A60" s="47" t="s">
        <v>12</v>
      </c>
      <c r="B60" s="20">
        <v>1400</v>
      </c>
      <c r="C60" s="26">
        <f>B60/B61</f>
        <v>0.08</v>
      </c>
      <c r="D60" s="13"/>
    </row>
    <row r="61" spans="1:4" ht="16.5" thickBot="1" x14ac:dyDescent="0.3">
      <c r="A61" s="30" t="s">
        <v>0</v>
      </c>
      <c r="B61" s="31">
        <f>B59+B60</f>
        <v>17500</v>
      </c>
      <c r="C61" s="36">
        <f>SUM(C59:C60)</f>
        <v>1</v>
      </c>
      <c r="D61" s="24"/>
    </row>
    <row r="62" spans="1:4" ht="16.5" thickBot="1" x14ac:dyDescent="0.3">
      <c r="A62" s="6"/>
      <c r="B62" s="26"/>
      <c r="C62" s="21"/>
      <c r="D62" s="10"/>
    </row>
    <row r="63" spans="1:4" ht="15.75" x14ac:dyDescent="0.25">
      <c r="A63" s="43" t="s">
        <v>19</v>
      </c>
      <c r="B63" s="50"/>
      <c r="C63" s="44"/>
      <c r="D63" s="45"/>
    </row>
    <row r="64" spans="1:4" ht="16.5" thickBot="1" x14ac:dyDescent="0.3">
      <c r="A64" s="46" t="s">
        <v>20</v>
      </c>
      <c r="B64" s="15"/>
      <c r="C64" s="16"/>
      <c r="D64" s="7"/>
    </row>
    <row r="65" spans="1:4" ht="16.5" thickBot="1" x14ac:dyDescent="0.3">
      <c r="B65" s="56"/>
      <c r="D65" s="1"/>
    </row>
    <row r="66" spans="1:4" ht="16.5" thickBot="1" x14ac:dyDescent="0.3">
      <c r="A66" s="18" t="s">
        <v>27</v>
      </c>
      <c r="B66" s="29"/>
      <c r="C66" s="29"/>
      <c r="D66" s="14"/>
    </row>
    <row r="67" spans="1:4" ht="16.5" thickBot="1" x14ac:dyDescent="0.3">
      <c r="A67" s="57" t="s">
        <v>28</v>
      </c>
      <c r="B67" s="41">
        <v>0.67800000000000005</v>
      </c>
      <c r="C67" s="23"/>
      <c r="D67" s="4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opLeftCell="A31" zoomScaleNormal="100" workbookViewId="0">
      <selection activeCell="B38" sqref="B38"/>
    </sheetView>
  </sheetViews>
  <sheetFormatPr defaultRowHeight="15" x14ac:dyDescent="0.25"/>
  <cols>
    <col min="1" max="1" width="51.140625" bestFit="1" customWidth="1"/>
    <col min="2" max="2" width="18" customWidth="1"/>
    <col min="3" max="3" width="22.85546875" customWidth="1"/>
  </cols>
  <sheetData>
    <row r="1" spans="1:4" ht="15.75" x14ac:dyDescent="0.25">
      <c r="A1" s="1"/>
      <c r="B1" s="1"/>
      <c r="C1" s="1"/>
      <c r="D1" s="1"/>
    </row>
    <row r="2" spans="1:4" ht="15.75" x14ac:dyDescent="0.25">
      <c r="A2" s="1"/>
      <c r="B2" s="1"/>
      <c r="C2" s="1"/>
      <c r="D2" s="1"/>
    </row>
    <row r="3" spans="1:4" ht="15.75" x14ac:dyDescent="0.25">
      <c r="A3" s="1"/>
      <c r="B3" s="1"/>
      <c r="C3" s="1"/>
      <c r="D3" s="1"/>
    </row>
    <row r="4" spans="1:4" ht="15.75" x14ac:dyDescent="0.25">
      <c r="A4" s="1"/>
      <c r="B4" s="1"/>
      <c r="C4" s="1"/>
      <c r="D4" s="1"/>
    </row>
    <row r="5" spans="1:4" ht="18.75" x14ac:dyDescent="0.3">
      <c r="A5" s="2" t="s">
        <v>41</v>
      </c>
      <c r="B5" s="1"/>
      <c r="C5" s="3">
        <v>41486</v>
      </c>
      <c r="D5" s="1"/>
    </row>
    <row r="6" spans="1:4" ht="19.5" thickBot="1" x14ac:dyDescent="0.35">
      <c r="A6" s="2"/>
      <c r="B6" s="1"/>
      <c r="C6" s="3"/>
      <c r="D6" s="1"/>
    </row>
    <row r="7" spans="1:4" ht="16.5" thickBot="1" x14ac:dyDescent="0.3">
      <c r="A7" s="8"/>
      <c r="B7" s="50"/>
      <c r="C7" s="8"/>
      <c r="D7" s="8"/>
    </row>
    <row r="8" spans="1:4" ht="14.25" customHeight="1" thickBot="1" x14ac:dyDescent="0.3">
      <c r="A8" s="4" t="s">
        <v>1</v>
      </c>
      <c r="B8" s="49" t="s">
        <v>29</v>
      </c>
      <c r="C8" s="49" t="s">
        <v>30</v>
      </c>
      <c r="D8" s="9"/>
    </row>
    <row r="9" spans="1:4" ht="15.75" x14ac:dyDescent="0.25">
      <c r="A9" s="37" t="s">
        <v>2</v>
      </c>
      <c r="B9" s="34">
        <v>78073</v>
      </c>
      <c r="C9" s="38">
        <f>B9/B12</f>
        <v>0.77144184024346862</v>
      </c>
      <c r="D9" s="39"/>
    </row>
    <row r="10" spans="1:4" ht="15.75" x14ac:dyDescent="0.25">
      <c r="A10" s="19" t="s">
        <v>3</v>
      </c>
      <c r="B10" s="20">
        <v>21302</v>
      </c>
      <c r="C10" s="21">
        <f>B10/B12</f>
        <v>0.21048575155132207</v>
      </c>
      <c r="D10" s="11"/>
    </row>
    <row r="11" spans="1:4" ht="15.75" x14ac:dyDescent="0.25">
      <c r="A11" s="19" t="s">
        <v>4</v>
      </c>
      <c r="B11" s="20">
        <v>1829</v>
      </c>
      <c r="C11" s="21">
        <f>B11/B12</f>
        <v>1.8072408205209282E-2</v>
      </c>
      <c r="D11" s="11"/>
    </row>
    <row r="12" spans="1:4" ht="16.5" thickBot="1" x14ac:dyDescent="0.3">
      <c r="A12" s="30" t="s">
        <v>0</v>
      </c>
      <c r="B12" s="31">
        <f>B9+B10+B11</f>
        <v>101204</v>
      </c>
      <c r="C12" s="36">
        <f>SUM(C9:C11)</f>
        <v>1</v>
      </c>
      <c r="D12" s="24"/>
    </row>
    <row r="13" spans="1:4" ht="16.5" thickBot="1" x14ac:dyDescent="0.3">
      <c r="A13" s="25"/>
      <c r="B13" s="20"/>
      <c r="C13" s="21"/>
      <c r="D13" s="10"/>
    </row>
    <row r="14" spans="1:4" ht="16.5" thickBot="1" x14ac:dyDescent="0.3">
      <c r="A14" s="18" t="s">
        <v>31</v>
      </c>
      <c r="B14" s="51"/>
      <c r="C14" s="52" t="s">
        <v>30</v>
      </c>
      <c r="D14" s="14"/>
    </row>
    <row r="15" spans="1:4" ht="15.75" x14ac:dyDescent="0.25">
      <c r="A15" s="19" t="s">
        <v>2</v>
      </c>
      <c r="B15" s="20"/>
      <c r="C15" s="26">
        <v>0.63</v>
      </c>
      <c r="D15" s="11"/>
    </row>
    <row r="16" spans="1:4" ht="15.75" x14ac:dyDescent="0.25">
      <c r="A16" s="19" t="s">
        <v>3</v>
      </c>
      <c r="B16" s="20"/>
      <c r="C16" s="26">
        <v>0.63590000000000002</v>
      </c>
      <c r="D16" s="11"/>
    </row>
    <row r="17" spans="1:4" ht="16.5" thickBot="1" x14ac:dyDescent="0.3">
      <c r="A17" s="22" t="s">
        <v>4</v>
      </c>
      <c r="B17" s="53"/>
      <c r="C17" s="27">
        <v>0.59630000000000005</v>
      </c>
      <c r="D17" s="24"/>
    </row>
    <row r="18" spans="1:4" ht="16.5" thickBot="1" x14ac:dyDescent="0.3">
      <c r="A18" s="19"/>
      <c r="B18" s="20"/>
      <c r="C18" s="21"/>
      <c r="D18" s="10"/>
    </row>
    <row r="19" spans="1:4" ht="16.5" thickBot="1" x14ac:dyDescent="0.3">
      <c r="A19" s="18" t="s">
        <v>32</v>
      </c>
      <c r="B19" s="51" t="s">
        <v>29</v>
      </c>
      <c r="C19" s="51" t="s">
        <v>30</v>
      </c>
      <c r="D19" s="14"/>
    </row>
    <row r="20" spans="1:4" s="58" customFormat="1" ht="15.75" x14ac:dyDescent="0.25">
      <c r="A20" s="19" t="s">
        <v>5</v>
      </c>
      <c r="B20" s="20">
        <v>50591</v>
      </c>
      <c r="C20" s="21">
        <f>B20/$B$25</f>
        <v>0.49989130864392711</v>
      </c>
      <c r="D20" s="11"/>
    </row>
    <row r="21" spans="1:4" s="58" customFormat="1" ht="15.75" x14ac:dyDescent="0.25">
      <c r="A21" s="19" t="s">
        <v>6</v>
      </c>
      <c r="B21" s="20">
        <v>1394</v>
      </c>
      <c r="C21" s="21">
        <f>B21/$B$25</f>
        <v>1.3774159124145291E-2</v>
      </c>
      <c r="D21" s="11"/>
    </row>
    <row r="22" spans="1:4" s="58" customFormat="1" ht="15.75" x14ac:dyDescent="0.25">
      <c r="A22" s="19" t="s">
        <v>7</v>
      </c>
      <c r="B22" s="20">
        <v>36413</v>
      </c>
      <c r="C22" s="21">
        <f>B22/$B$25</f>
        <v>0.35979803169835184</v>
      </c>
      <c r="D22" s="11"/>
    </row>
    <row r="23" spans="1:4" s="58" customFormat="1" ht="15.75" x14ac:dyDescent="0.25">
      <c r="A23" s="19" t="s">
        <v>8</v>
      </c>
      <c r="B23" s="20">
        <v>10099</v>
      </c>
      <c r="C23" s="21">
        <f t="shared" ref="C23:C24" si="0">B23/$B$25</f>
        <v>9.9788545907276399E-2</v>
      </c>
      <c r="D23" s="11"/>
    </row>
    <row r="24" spans="1:4" s="58" customFormat="1" ht="15.75" x14ac:dyDescent="0.25">
      <c r="A24" s="19" t="s">
        <v>9</v>
      </c>
      <c r="B24" s="20">
        <v>2707</v>
      </c>
      <c r="C24" s="21">
        <f t="shared" si="0"/>
        <v>2.6747954626299357E-2</v>
      </c>
      <c r="D24" s="11"/>
    </row>
    <row r="25" spans="1:4" ht="16.5" thickBot="1" x14ac:dyDescent="0.3">
      <c r="A25" s="30" t="s">
        <v>10</v>
      </c>
      <c r="B25" s="31">
        <f>SUM(B20:B24)</f>
        <v>101204</v>
      </c>
      <c r="C25" s="36">
        <f>SUM(C20:C24)</f>
        <v>1</v>
      </c>
      <c r="D25" s="24"/>
    </row>
    <row r="26" spans="1:4" ht="16.5" thickBot="1" x14ac:dyDescent="0.3">
      <c r="A26" s="25"/>
      <c r="B26" s="26"/>
      <c r="C26" s="21"/>
      <c r="D26" s="10"/>
    </row>
    <row r="27" spans="1:4" ht="16.5" thickBot="1" x14ac:dyDescent="0.3">
      <c r="A27" s="4" t="s">
        <v>48</v>
      </c>
      <c r="B27" s="51" t="s">
        <v>29</v>
      </c>
      <c r="C27" s="51" t="s">
        <v>30</v>
      </c>
      <c r="D27" s="14"/>
    </row>
    <row r="28" spans="1:4" ht="15.75" x14ac:dyDescent="0.25">
      <c r="A28" s="5"/>
      <c r="B28" s="26"/>
      <c r="C28" s="21"/>
      <c r="D28" s="10"/>
    </row>
    <row r="29" spans="1:4" ht="16.5" thickBot="1" x14ac:dyDescent="0.3">
      <c r="B29" s="26"/>
      <c r="C29" s="21"/>
      <c r="D29" s="10"/>
    </row>
    <row r="30" spans="1:4" ht="16.5" thickBot="1" x14ac:dyDescent="0.3">
      <c r="A30" s="4" t="s">
        <v>33</v>
      </c>
      <c r="B30" s="55" t="s">
        <v>29</v>
      </c>
      <c r="C30" s="55" t="s">
        <v>30</v>
      </c>
      <c r="D30" s="9"/>
    </row>
    <row r="31" spans="1:4" ht="15.75" x14ac:dyDescent="0.25">
      <c r="A31" s="59" t="s">
        <v>13</v>
      </c>
      <c r="B31" s="34">
        <v>52203</v>
      </c>
      <c r="C31" s="60">
        <f>B31/$B$34</f>
        <v>0.51581953282478954</v>
      </c>
      <c r="D31" s="35"/>
    </row>
    <row r="32" spans="1:4" ht="15.75" x14ac:dyDescent="0.25">
      <c r="A32" s="47" t="s">
        <v>25</v>
      </c>
      <c r="B32" s="20">
        <v>39850</v>
      </c>
      <c r="C32" s="17">
        <f>B32/$B$34</f>
        <v>0.39375913995494249</v>
      </c>
      <c r="D32" s="13"/>
    </row>
    <row r="33" spans="1:4" ht="15.75" x14ac:dyDescent="0.25">
      <c r="A33" s="47" t="s">
        <v>26</v>
      </c>
      <c r="B33" s="20">
        <v>9151</v>
      </c>
      <c r="C33" s="17">
        <f t="shared" ref="C33" si="1">B33/$B$34</f>
        <v>9.042132722026798E-2</v>
      </c>
      <c r="D33" s="13"/>
    </row>
    <row r="34" spans="1:4" ht="16.5" thickBot="1" x14ac:dyDescent="0.3">
      <c r="A34" s="30" t="s">
        <v>14</v>
      </c>
      <c r="B34" s="31">
        <f>SUM(B31:B33)</f>
        <v>101204</v>
      </c>
      <c r="C34" s="36">
        <f>SUM(C31:C33)</f>
        <v>1</v>
      </c>
      <c r="D34" s="24"/>
    </row>
    <row r="35" spans="1:4" ht="16.5" thickBot="1" x14ac:dyDescent="0.3">
      <c r="A35" s="1"/>
      <c r="B35" s="56"/>
      <c r="C35" s="1"/>
      <c r="D35" s="1"/>
    </row>
    <row r="36" spans="1:4" ht="16.5" thickBot="1" x14ac:dyDescent="0.3">
      <c r="A36" s="18" t="s">
        <v>34</v>
      </c>
      <c r="B36" s="51" t="s">
        <v>29</v>
      </c>
      <c r="C36" s="51" t="s">
        <v>30</v>
      </c>
      <c r="D36" s="14"/>
    </row>
    <row r="37" spans="1:4" ht="15.75" x14ac:dyDescent="0.25">
      <c r="A37" s="59" t="s">
        <v>15</v>
      </c>
      <c r="B37" s="20">
        <v>93893</v>
      </c>
      <c r="C37" s="17">
        <f>B37/$B$39</f>
        <v>0.92775977234101414</v>
      </c>
      <c r="D37" s="35"/>
    </row>
    <row r="38" spans="1:4" ht="15.75" x14ac:dyDescent="0.25">
      <c r="A38" s="48" t="s">
        <v>16</v>
      </c>
      <c r="B38" s="20">
        <v>7311</v>
      </c>
      <c r="C38" s="17">
        <f>B38/$B$39</f>
        <v>7.2240227658985814E-2</v>
      </c>
      <c r="D38" s="13"/>
    </row>
    <row r="39" spans="1:4" ht="16.5" thickBot="1" x14ac:dyDescent="0.3">
      <c r="A39" s="30" t="s">
        <v>0</v>
      </c>
      <c r="B39" s="31">
        <f>SUM(B37:B38)</f>
        <v>101204</v>
      </c>
      <c r="C39" s="41">
        <f>SUM(C37:C38)</f>
        <v>1</v>
      </c>
      <c r="D39" s="40"/>
    </row>
    <row r="40" spans="1:4" ht="15.75" x14ac:dyDescent="0.25">
      <c r="B40" s="56"/>
      <c r="C40" s="1"/>
      <c r="D40" s="1"/>
    </row>
    <row r="41" spans="1:4" ht="15.75" x14ac:dyDescent="0.25">
      <c r="B41" s="56"/>
      <c r="C41" s="1"/>
      <c r="D41" s="1"/>
    </row>
    <row r="42" spans="1:4" ht="16.5" thickBot="1" x14ac:dyDescent="0.3">
      <c r="B42" s="56"/>
      <c r="C42" s="1"/>
      <c r="D42" s="1"/>
    </row>
    <row r="43" spans="1:4" ht="16.5" thickBot="1" x14ac:dyDescent="0.3">
      <c r="A43" s="18" t="s">
        <v>35</v>
      </c>
      <c r="B43" s="51" t="s">
        <v>29</v>
      </c>
      <c r="C43" s="51" t="s">
        <v>30</v>
      </c>
      <c r="D43" s="14"/>
    </row>
    <row r="44" spans="1:4" ht="15.75" x14ac:dyDescent="0.25">
      <c r="A44" s="47" t="s">
        <v>17</v>
      </c>
      <c r="B44" s="20">
        <v>95344</v>
      </c>
      <c r="C44" s="17">
        <f>B44/$B$46</f>
        <v>0.94209715031026442</v>
      </c>
      <c r="D44" s="13"/>
    </row>
    <row r="45" spans="1:4" ht="15.75" x14ac:dyDescent="0.25">
      <c r="A45" s="47" t="s">
        <v>18</v>
      </c>
      <c r="B45" s="20">
        <v>5860</v>
      </c>
      <c r="C45" s="17">
        <f>B45/$B$46</f>
        <v>5.790284968973558E-2</v>
      </c>
      <c r="D45" s="13"/>
    </row>
    <row r="46" spans="1:4" ht="16.5" thickBot="1" x14ac:dyDescent="0.3">
      <c r="A46" s="30" t="s">
        <v>21</v>
      </c>
      <c r="B46" s="31">
        <f>SUM(B44:B45)</f>
        <v>101204</v>
      </c>
      <c r="C46" s="36">
        <f>SUM(C44:C45)</f>
        <v>1</v>
      </c>
      <c r="D46" s="40"/>
    </row>
    <row r="47" spans="1:4" ht="15.75" x14ac:dyDescent="0.25">
      <c r="B47" s="56"/>
      <c r="C47" s="1"/>
      <c r="D47" s="1"/>
    </row>
    <row r="48" spans="1:4" ht="16.5" thickBot="1" x14ac:dyDescent="0.3">
      <c r="B48" s="56"/>
      <c r="C48" s="1"/>
      <c r="D48" s="1"/>
    </row>
    <row r="49" spans="1:4" ht="16.5" thickBot="1" x14ac:dyDescent="0.3">
      <c r="A49" s="18" t="s">
        <v>36</v>
      </c>
      <c r="B49" s="51" t="s">
        <v>29</v>
      </c>
      <c r="C49" s="51" t="s">
        <v>30</v>
      </c>
      <c r="D49" s="14"/>
    </row>
    <row r="50" spans="1:4" ht="15.75" x14ac:dyDescent="0.25">
      <c r="A50" s="47" t="s">
        <v>22</v>
      </c>
      <c r="B50" s="20">
        <v>10732</v>
      </c>
      <c r="C50" s="54">
        <f>B50/$B$56</f>
        <v>0.10604219159132454</v>
      </c>
      <c r="D50" s="13"/>
    </row>
    <row r="51" spans="1:4" ht="15.75" x14ac:dyDescent="0.25">
      <c r="A51" s="47" t="s">
        <v>23</v>
      </c>
      <c r="B51" s="20">
        <v>25343</v>
      </c>
      <c r="C51" s="54">
        <f>B51/$B$56</f>
        <v>0.2504125290252458</v>
      </c>
      <c r="D51" s="11"/>
    </row>
    <row r="52" spans="1:4" ht="15.75" x14ac:dyDescent="0.25">
      <c r="A52" s="47" t="s">
        <v>24</v>
      </c>
      <c r="B52" s="20">
        <v>25861</v>
      </c>
      <c r="C52" s="54">
        <f t="shared" ref="C52:C55" si="2">B52/$B$56</f>
        <v>0.25553085321871449</v>
      </c>
      <c r="D52" s="11"/>
    </row>
    <row r="53" spans="1:4" ht="15.75" x14ac:dyDescent="0.25">
      <c r="A53" s="47" t="s">
        <v>39</v>
      </c>
      <c r="B53" s="20">
        <v>28275</v>
      </c>
      <c r="C53" s="54">
        <f t="shared" si="2"/>
        <v>0.279383429672447</v>
      </c>
      <c r="D53" s="11"/>
    </row>
    <row r="54" spans="1:4" ht="15.75" x14ac:dyDescent="0.25">
      <c r="A54" s="47" t="s">
        <v>40</v>
      </c>
      <c r="B54" s="20">
        <v>10558</v>
      </c>
      <c r="C54" s="54">
        <f>B54/$B$56-0.01</f>
        <v>9.432290894718641E-2</v>
      </c>
      <c r="D54" s="11"/>
    </row>
    <row r="55" spans="1:4" ht="15.75" x14ac:dyDescent="0.25">
      <c r="A55" s="47" t="s">
        <v>38</v>
      </c>
      <c r="B55" s="20">
        <v>436</v>
      </c>
      <c r="C55" s="54">
        <f t="shared" si="2"/>
        <v>4.3080875450817648E-3</v>
      </c>
      <c r="D55" s="11"/>
    </row>
    <row r="56" spans="1:4" ht="16.5" thickBot="1" x14ac:dyDescent="0.3">
      <c r="A56" s="30" t="s">
        <v>21</v>
      </c>
      <c r="B56" s="31">
        <f>SUM(B50:B55)</f>
        <v>101205</v>
      </c>
      <c r="C56" s="36">
        <f>SUM(C50:C54)+0.01</f>
        <v>0.99569191245491828</v>
      </c>
      <c r="D56" s="24"/>
    </row>
    <row r="57" spans="1:4" ht="16.5" thickBot="1" x14ac:dyDescent="0.3">
      <c r="A57" s="6"/>
      <c r="B57" s="26"/>
      <c r="C57" s="21"/>
      <c r="D57" s="10"/>
    </row>
    <row r="58" spans="1:4" ht="16.5" thickBot="1" x14ac:dyDescent="0.3">
      <c r="A58" s="18" t="s">
        <v>37</v>
      </c>
      <c r="B58" s="51" t="s">
        <v>29</v>
      </c>
      <c r="C58" s="51" t="s">
        <v>30</v>
      </c>
      <c r="D58" s="14"/>
    </row>
    <row r="59" spans="1:4" ht="15.75" x14ac:dyDescent="0.25">
      <c r="A59" s="47" t="s">
        <v>11</v>
      </c>
      <c r="B59" s="20">
        <v>16100</v>
      </c>
      <c r="C59" s="26">
        <f>B59/B61</f>
        <v>0.92</v>
      </c>
      <c r="D59" s="13"/>
    </row>
    <row r="60" spans="1:4" ht="15.75" x14ac:dyDescent="0.25">
      <c r="A60" s="47" t="s">
        <v>12</v>
      </c>
      <c r="B60" s="20">
        <v>1400</v>
      </c>
      <c r="C60" s="26">
        <f>B60/B61</f>
        <v>0.08</v>
      </c>
      <c r="D60" s="13"/>
    </row>
    <row r="61" spans="1:4" ht="16.5" thickBot="1" x14ac:dyDescent="0.3">
      <c r="A61" s="30" t="s">
        <v>0</v>
      </c>
      <c r="B61" s="31">
        <f>B59+B60</f>
        <v>17500</v>
      </c>
      <c r="C61" s="36">
        <f>SUM(C59:C60)</f>
        <v>1</v>
      </c>
      <c r="D61" s="24"/>
    </row>
    <row r="62" spans="1:4" ht="16.5" thickBot="1" x14ac:dyDescent="0.3">
      <c r="A62" s="6"/>
      <c r="B62" s="26"/>
      <c r="C62" s="21"/>
      <c r="D62" s="10"/>
    </row>
    <row r="63" spans="1:4" ht="15.75" x14ac:dyDescent="0.25">
      <c r="A63" s="43" t="s">
        <v>19</v>
      </c>
      <c r="B63" s="50"/>
      <c r="C63" s="44"/>
      <c r="D63" s="45"/>
    </row>
    <row r="64" spans="1:4" ht="16.5" thickBot="1" x14ac:dyDescent="0.3">
      <c r="A64" s="46" t="s">
        <v>20</v>
      </c>
      <c r="B64" s="15"/>
      <c r="C64" s="16"/>
      <c r="D64" s="7"/>
    </row>
    <row r="65" spans="1:4" ht="16.5" thickBot="1" x14ac:dyDescent="0.3">
      <c r="B65" s="56"/>
      <c r="D65" s="1"/>
    </row>
    <row r="66" spans="1:4" ht="16.5" thickBot="1" x14ac:dyDescent="0.3">
      <c r="A66" s="18" t="s">
        <v>27</v>
      </c>
      <c r="B66" s="29"/>
      <c r="C66" s="29"/>
      <c r="D66" s="14"/>
    </row>
    <row r="67" spans="1:4" ht="16.5" thickBot="1" x14ac:dyDescent="0.3">
      <c r="A67" s="57" t="s">
        <v>28</v>
      </c>
      <c r="B67" s="41">
        <v>0.67800000000000005</v>
      </c>
      <c r="C67" s="23"/>
      <c r="D67" s="40"/>
    </row>
    <row r="68" spans="1:4" ht="15.75" x14ac:dyDescent="0.25">
      <c r="A68" s="6"/>
      <c r="B68" s="17"/>
      <c r="C68" s="21"/>
      <c r="D68" s="12"/>
    </row>
    <row r="69" spans="1:4" ht="15.75" x14ac:dyDescent="0.25">
      <c r="A69" s="42"/>
      <c r="B69" s="56"/>
      <c r="C69" s="42"/>
      <c r="D69" s="1"/>
    </row>
    <row r="70" spans="1:4" ht="15.75" x14ac:dyDescent="0.25">
      <c r="A70" s="33"/>
      <c r="B70" s="56"/>
      <c r="C70" s="28"/>
      <c r="D70" s="1"/>
    </row>
    <row r="71" spans="1:4" ht="15.75" x14ac:dyDescent="0.25">
      <c r="A71" s="33"/>
      <c r="B71" s="1"/>
      <c r="C71" s="33"/>
      <c r="D71" s="1"/>
    </row>
    <row r="72" spans="1:4" ht="15.75" x14ac:dyDescent="0.25">
      <c r="A72" s="33"/>
      <c r="B72" s="1"/>
      <c r="D72" s="1"/>
    </row>
    <row r="73" spans="1:4" ht="14.25" customHeight="1" x14ac:dyDescent="0.25">
      <c r="A73" s="33"/>
      <c r="B73" s="1"/>
      <c r="D73" s="1"/>
    </row>
    <row r="74" spans="1:4" ht="15.75" x14ac:dyDescent="0.25">
      <c r="B74" s="1"/>
      <c r="D74" s="1"/>
    </row>
    <row r="75" spans="1:4" ht="15.75" x14ac:dyDescent="0.25">
      <c r="A75" s="1"/>
      <c r="B75" s="1"/>
      <c r="D75" s="1"/>
    </row>
    <row r="76" spans="1:4" ht="15.75" x14ac:dyDescent="0.25">
      <c r="A76" s="1"/>
      <c r="B76" s="1"/>
      <c r="D76" s="1"/>
    </row>
    <row r="77" spans="1:4" ht="15.75" x14ac:dyDescent="0.25">
      <c r="A77" s="1"/>
      <c r="B77" s="1"/>
      <c r="D77" s="1"/>
    </row>
    <row r="78" spans="1:4" ht="15.75" x14ac:dyDescent="0.25">
      <c r="A78" s="1"/>
      <c r="B78" s="1"/>
      <c r="C78" s="1"/>
      <c r="D78" s="1"/>
    </row>
    <row r="79" spans="1:4" ht="15.75" x14ac:dyDescent="0.25">
      <c r="A79" s="1"/>
      <c r="B79" s="1"/>
      <c r="C79" s="1"/>
      <c r="D79" s="1"/>
    </row>
    <row r="80" spans="1:4" ht="15.75" x14ac:dyDescent="0.25">
      <c r="A80" s="1"/>
      <c r="B80" s="1"/>
      <c r="C80" s="1"/>
      <c r="D80" s="1"/>
    </row>
    <row r="81" spans="1:4" ht="15.75" x14ac:dyDescent="0.25">
      <c r="A81" s="1"/>
      <c r="B81" s="1"/>
      <c r="C81" s="1"/>
      <c r="D81" s="1"/>
    </row>
    <row r="82" spans="1:4" ht="15.75" x14ac:dyDescent="0.25">
      <c r="A82" s="1"/>
      <c r="B82" s="1"/>
      <c r="C82" s="1"/>
      <c r="D82" s="1"/>
    </row>
  </sheetData>
  <pageMargins left="0.7" right="0.7" top="0.75" bottom="0.75" header="0.3" footer="0.3"/>
  <pageSetup paperSize="9" scale="8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zoomScaleNormal="100" workbookViewId="0">
      <selection activeCell="B2" sqref="A1:XFD1048576"/>
    </sheetView>
  </sheetViews>
  <sheetFormatPr defaultRowHeight="15" x14ac:dyDescent="0.25"/>
  <cols>
    <col min="1" max="1" width="51.140625" bestFit="1" customWidth="1"/>
    <col min="2" max="2" width="18" customWidth="1"/>
    <col min="3" max="3" width="22.85546875" customWidth="1"/>
  </cols>
  <sheetData>
    <row r="1" spans="1:4" ht="15.75" x14ac:dyDescent="0.25">
      <c r="A1" s="1"/>
      <c r="B1" s="1"/>
      <c r="C1" s="1"/>
      <c r="D1" s="1"/>
    </row>
    <row r="2" spans="1:4" ht="15.75" x14ac:dyDescent="0.25">
      <c r="A2" s="1"/>
      <c r="B2" s="1"/>
      <c r="C2" s="1"/>
      <c r="D2" s="1"/>
    </row>
    <row r="3" spans="1:4" ht="15.75" x14ac:dyDescent="0.25">
      <c r="A3" s="1"/>
      <c r="B3" s="1"/>
      <c r="C3" s="1"/>
      <c r="D3" s="1"/>
    </row>
    <row r="4" spans="1:4" ht="15.75" x14ac:dyDescent="0.25">
      <c r="A4" s="1"/>
      <c r="B4" s="1"/>
      <c r="C4" s="1"/>
      <c r="D4" s="1"/>
    </row>
    <row r="5" spans="1:4" ht="18.75" x14ac:dyDescent="0.3">
      <c r="A5" s="2" t="s">
        <v>41</v>
      </c>
      <c r="B5" s="1"/>
      <c r="C5" s="3">
        <v>41455</v>
      </c>
      <c r="D5" s="1"/>
    </row>
    <row r="6" spans="1:4" ht="19.5" thickBot="1" x14ac:dyDescent="0.35">
      <c r="A6" s="2"/>
      <c r="B6" s="1"/>
      <c r="C6" s="3"/>
      <c r="D6" s="1"/>
    </row>
    <row r="7" spans="1:4" ht="16.5" thickBot="1" x14ac:dyDescent="0.3">
      <c r="A7" s="8"/>
      <c r="B7" s="50"/>
      <c r="C7" s="8"/>
      <c r="D7" s="8"/>
    </row>
    <row r="8" spans="1:4" ht="14.25" customHeight="1" thickBot="1" x14ac:dyDescent="0.3">
      <c r="A8" s="4" t="s">
        <v>1</v>
      </c>
      <c r="B8" s="49" t="s">
        <v>29</v>
      </c>
      <c r="C8" s="49" t="s">
        <v>30</v>
      </c>
      <c r="D8" s="9"/>
    </row>
    <row r="9" spans="1:4" ht="15.75" x14ac:dyDescent="0.25">
      <c r="A9" s="37" t="s">
        <v>2</v>
      </c>
      <c r="B9" s="34">
        <v>77447</v>
      </c>
      <c r="C9" s="38">
        <f>B9/B12</f>
        <v>0.77147667051838864</v>
      </c>
      <c r="D9" s="39"/>
    </row>
    <row r="10" spans="1:4" ht="15.75" x14ac:dyDescent="0.25">
      <c r="A10" s="19" t="s">
        <v>3</v>
      </c>
      <c r="B10" s="20">
        <v>21155</v>
      </c>
      <c r="C10" s="21">
        <f>B10/B12</f>
        <v>0.21073235844921703</v>
      </c>
      <c r="D10" s="11"/>
    </row>
    <row r="11" spans="1:4" ht="15.75" x14ac:dyDescent="0.25">
      <c r="A11" s="19" t="s">
        <v>4</v>
      </c>
      <c r="B11" s="20">
        <v>1786</v>
      </c>
      <c r="C11" s="21">
        <f>B11/B12</f>
        <v>1.7790971032394309E-2</v>
      </c>
      <c r="D11" s="11"/>
    </row>
    <row r="12" spans="1:4" ht="16.5" thickBot="1" x14ac:dyDescent="0.3">
      <c r="A12" s="30" t="s">
        <v>0</v>
      </c>
      <c r="B12" s="31">
        <f>B9+B10+B11</f>
        <v>100388</v>
      </c>
      <c r="C12" s="36">
        <f>SUM(C9:C11)</f>
        <v>1</v>
      </c>
      <c r="D12" s="24"/>
    </row>
    <row r="13" spans="1:4" ht="16.5" thickBot="1" x14ac:dyDescent="0.3">
      <c r="A13" s="25"/>
      <c r="B13" s="20"/>
      <c r="C13" s="21"/>
      <c r="D13" s="10"/>
    </row>
    <row r="14" spans="1:4" ht="16.5" thickBot="1" x14ac:dyDescent="0.3">
      <c r="A14" s="18" t="s">
        <v>31</v>
      </c>
      <c r="B14" s="51"/>
      <c r="C14" s="52" t="s">
        <v>30</v>
      </c>
      <c r="D14" s="14"/>
    </row>
    <row r="15" spans="1:4" ht="15.75" x14ac:dyDescent="0.25">
      <c r="A15" s="19" t="s">
        <v>2</v>
      </c>
      <c r="B15" s="20"/>
      <c r="C15" s="26">
        <v>0.62419999999999998</v>
      </c>
      <c r="D15" s="11"/>
    </row>
    <row r="16" spans="1:4" ht="15.75" x14ac:dyDescent="0.25">
      <c r="A16" s="19" t="s">
        <v>3</v>
      </c>
      <c r="B16" s="20"/>
      <c r="C16" s="26">
        <v>0.63590000000000002</v>
      </c>
      <c r="D16" s="11"/>
    </row>
    <row r="17" spans="1:4" ht="16.5" thickBot="1" x14ac:dyDescent="0.3">
      <c r="A17" s="22" t="s">
        <v>4</v>
      </c>
      <c r="B17" s="53"/>
      <c r="C17" s="27">
        <v>0.59630000000000005</v>
      </c>
      <c r="D17" s="24"/>
    </row>
    <row r="18" spans="1:4" ht="16.5" thickBot="1" x14ac:dyDescent="0.3">
      <c r="A18" s="19"/>
      <c r="B18" s="20"/>
      <c r="C18" s="21"/>
      <c r="D18" s="10"/>
    </row>
    <row r="19" spans="1:4" ht="16.5" thickBot="1" x14ac:dyDescent="0.3">
      <c r="A19" s="18" t="s">
        <v>32</v>
      </c>
      <c r="B19" s="51" t="s">
        <v>29</v>
      </c>
      <c r="C19" s="51" t="s">
        <v>30</v>
      </c>
      <c r="D19" s="14"/>
    </row>
    <row r="20" spans="1:4" s="58" customFormat="1" ht="15.75" x14ac:dyDescent="0.25">
      <c r="A20" s="19" t="s">
        <v>5</v>
      </c>
      <c r="B20" s="20">
        <v>49309</v>
      </c>
      <c r="C20" s="21">
        <f>B20/$B$25</f>
        <v>0.49118420528350004</v>
      </c>
      <c r="D20" s="11"/>
    </row>
    <row r="21" spans="1:4" s="58" customFormat="1" ht="15.75" x14ac:dyDescent="0.25">
      <c r="A21" s="19" t="s">
        <v>6</v>
      </c>
      <c r="B21" s="20">
        <v>1532</v>
      </c>
      <c r="C21" s="21">
        <f>B21/$B$25</f>
        <v>1.5260788142009004E-2</v>
      </c>
      <c r="D21" s="11"/>
    </row>
    <row r="22" spans="1:4" s="58" customFormat="1" ht="15.75" x14ac:dyDescent="0.25">
      <c r="A22" s="19" t="s">
        <v>7</v>
      </c>
      <c r="B22" s="20">
        <v>36839</v>
      </c>
      <c r="C22" s="21">
        <f>B22/$B$25</f>
        <v>0.36696617125552855</v>
      </c>
      <c r="D22" s="11"/>
    </row>
    <row r="23" spans="1:4" s="58" customFormat="1" ht="15.75" x14ac:dyDescent="0.25">
      <c r="A23" s="19" t="s">
        <v>8</v>
      </c>
      <c r="B23" s="20">
        <v>9988</v>
      </c>
      <c r="C23" s="21">
        <f t="shared" ref="C23:C24" si="0">B23/$B$25</f>
        <v>9.9493963421922946E-2</v>
      </c>
      <c r="D23" s="11"/>
    </row>
    <row r="24" spans="1:4" s="58" customFormat="1" ht="15.75" x14ac:dyDescent="0.25">
      <c r="A24" s="19" t="s">
        <v>9</v>
      </c>
      <c r="B24" s="20">
        <v>2720</v>
      </c>
      <c r="C24" s="21">
        <f t="shared" si="0"/>
        <v>2.7094871897039487E-2</v>
      </c>
      <c r="D24" s="11"/>
    </row>
    <row r="25" spans="1:4" ht="16.5" thickBot="1" x14ac:dyDescent="0.3">
      <c r="A25" s="30" t="s">
        <v>10</v>
      </c>
      <c r="B25" s="31">
        <f>SUM(B20:B24)</f>
        <v>100388</v>
      </c>
      <c r="C25" s="36">
        <f>SUM(C20:C24)</f>
        <v>1</v>
      </c>
      <c r="D25" s="24"/>
    </row>
    <row r="26" spans="1:4" ht="16.5" thickBot="1" x14ac:dyDescent="0.3">
      <c r="A26" s="25"/>
      <c r="B26" s="26"/>
      <c r="C26" s="21"/>
      <c r="D26" s="10"/>
    </row>
    <row r="27" spans="1:4" ht="16.5" thickBot="1" x14ac:dyDescent="0.3">
      <c r="A27" s="66" t="s">
        <v>46</v>
      </c>
      <c r="B27" s="51" t="s">
        <v>29</v>
      </c>
      <c r="C27" s="51" t="s">
        <v>30</v>
      </c>
      <c r="D27" s="14"/>
    </row>
    <row r="28" spans="1:4" ht="15.75" x14ac:dyDescent="0.25">
      <c r="A28" s="5"/>
      <c r="B28" s="26"/>
      <c r="C28" s="21"/>
      <c r="D28" s="10"/>
    </row>
    <row r="29" spans="1:4" ht="16.5" thickBot="1" x14ac:dyDescent="0.3">
      <c r="B29" s="26"/>
      <c r="C29" s="21"/>
      <c r="D29" s="10"/>
    </row>
    <row r="30" spans="1:4" ht="16.5" thickBot="1" x14ac:dyDescent="0.3">
      <c r="A30" s="4" t="s">
        <v>33</v>
      </c>
      <c r="B30" s="55" t="s">
        <v>29</v>
      </c>
      <c r="C30" s="55" t="s">
        <v>30</v>
      </c>
      <c r="D30" s="9"/>
    </row>
    <row r="31" spans="1:4" ht="15.75" x14ac:dyDescent="0.25">
      <c r="A31" s="59" t="s">
        <v>13</v>
      </c>
      <c r="B31" s="34">
        <v>51059</v>
      </c>
      <c r="C31" s="60">
        <f>B31/$B$34</f>
        <v>0.50861656771725705</v>
      </c>
      <c r="D31" s="35"/>
    </row>
    <row r="32" spans="1:4" ht="15.75" x14ac:dyDescent="0.25">
      <c r="A32" s="47" t="s">
        <v>25</v>
      </c>
      <c r="B32" s="20">
        <v>40257</v>
      </c>
      <c r="C32" s="17">
        <f>B32/$B$34</f>
        <v>0.40101406542614654</v>
      </c>
      <c r="D32" s="13"/>
    </row>
    <row r="33" spans="1:4" ht="15.75" x14ac:dyDescent="0.25">
      <c r="A33" s="47" t="s">
        <v>26</v>
      </c>
      <c r="B33" s="20">
        <v>9072</v>
      </c>
      <c r="C33" s="17">
        <f t="shared" ref="C33" si="1">B33/$B$34</f>
        <v>9.0369366856596411E-2</v>
      </c>
      <c r="D33" s="13"/>
    </row>
    <row r="34" spans="1:4" ht="16.5" thickBot="1" x14ac:dyDescent="0.3">
      <c r="A34" s="30" t="s">
        <v>14</v>
      </c>
      <c r="B34" s="31">
        <f>SUM(B31:B33)</f>
        <v>100388</v>
      </c>
      <c r="C34" s="36">
        <f>SUM(C31:C33)</f>
        <v>1</v>
      </c>
      <c r="D34" s="24"/>
    </row>
    <row r="35" spans="1:4" ht="16.5" thickBot="1" x14ac:dyDescent="0.3">
      <c r="A35" s="1"/>
      <c r="B35" s="56"/>
      <c r="C35" s="1"/>
      <c r="D35" s="1"/>
    </row>
    <row r="36" spans="1:4" ht="16.5" thickBot="1" x14ac:dyDescent="0.3">
      <c r="A36" s="18" t="s">
        <v>34</v>
      </c>
      <c r="B36" s="51" t="s">
        <v>29</v>
      </c>
      <c r="C36" s="51" t="s">
        <v>30</v>
      </c>
      <c r="D36" s="14"/>
    </row>
    <row r="37" spans="1:4" ht="15.75" x14ac:dyDescent="0.25">
      <c r="A37" s="59" t="s">
        <v>15</v>
      </c>
      <c r="B37" s="20">
        <v>93046</v>
      </c>
      <c r="C37" s="17">
        <f>B37/$B$39</f>
        <v>0.92686376857791763</v>
      </c>
      <c r="D37" s="35"/>
    </row>
    <row r="38" spans="1:4" ht="15.75" x14ac:dyDescent="0.25">
      <c r="A38" s="48" t="s">
        <v>16</v>
      </c>
      <c r="B38" s="20">
        <v>7342</v>
      </c>
      <c r="C38" s="17">
        <f>B38/$B$39</f>
        <v>7.3136231422082323E-2</v>
      </c>
      <c r="D38" s="13"/>
    </row>
    <row r="39" spans="1:4" ht="16.5" thickBot="1" x14ac:dyDescent="0.3">
      <c r="A39" s="30" t="s">
        <v>0</v>
      </c>
      <c r="B39" s="31">
        <f>SUM(B37:B38)</f>
        <v>100388</v>
      </c>
      <c r="C39" s="41">
        <f>SUM(C37:C38)</f>
        <v>1</v>
      </c>
      <c r="D39" s="40"/>
    </row>
    <row r="40" spans="1:4" ht="15.75" x14ac:dyDescent="0.25">
      <c r="B40" s="56"/>
      <c r="C40" s="1"/>
      <c r="D40" s="1"/>
    </row>
    <row r="41" spans="1:4" ht="15.75" x14ac:dyDescent="0.25">
      <c r="B41" s="56"/>
      <c r="C41" s="1"/>
      <c r="D41" s="1"/>
    </row>
    <row r="42" spans="1:4" ht="16.5" thickBot="1" x14ac:dyDescent="0.3">
      <c r="B42" s="56"/>
      <c r="C42" s="1"/>
      <c r="D42" s="1"/>
    </row>
    <row r="43" spans="1:4" ht="16.5" thickBot="1" x14ac:dyDescent="0.3">
      <c r="A43" s="18" t="s">
        <v>35</v>
      </c>
      <c r="B43" s="51" t="s">
        <v>29</v>
      </c>
      <c r="C43" s="51" t="s">
        <v>30</v>
      </c>
      <c r="D43" s="14"/>
    </row>
    <row r="44" spans="1:4" ht="15.75" x14ac:dyDescent="0.25">
      <c r="A44" s="47" t="s">
        <v>17</v>
      </c>
      <c r="B44" s="20">
        <v>94664</v>
      </c>
      <c r="C44" s="17">
        <f>B44/$B$46</f>
        <v>0.94298123281667134</v>
      </c>
      <c r="D44" s="13"/>
    </row>
    <row r="45" spans="1:4" ht="15.75" x14ac:dyDescent="0.25">
      <c r="A45" s="47" t="s">
        <v>18</v>
      </c>
      <c r="B45" s="20">
        <v>5724</v>
      </c>
      <c r="C45" s="17">
        <f>B45/$B$46</f>
        <v>5.7018767183328684E-2</v>
      </c>
      <c r="D45" s="13"/>
    </row>
    <row r="46" spans="1:4" ht="16.5" thickBot="1" x14ac:dyDescent="0.3">
      <c r="A46" s="30" t="s">
        <v>21</v>
      </c>
      <c r="B46" s="31">
        <f>SUM(B44:B45)</f>
        <v>100388</v>
      </c>
      <c r="C46" s="36">
        <f>SUM(C44:C45)</f>
        <v>1</v>
      </c>
      <c r="D46" s="40"/>
    </row>
    <row r="47" spans="1:4" ht="15.75" x14ac:dyDescent="0.25">
      <c r="B47" s="56"/>
      <c r="C47" s="1"/>
      <c r="D47" s="1"/>
    </row>
    <row r="48" spans="1:4" ht="16.5" thickBot="1" x14ac:dyDescent="0.3">
      <c r="B48" s="56"/>
      <c r="C48" s="1"/>
      <c r="D48" s="1"/>
    </row>
    <row r="49" spans="1:4" ht="16.5" thickBot="1" x14ac:dyDescent="0.3">
      <c r="A49" s="18" t="s">
        <v>36</v>
      </c>
      <c r="B49" s="51" t="s">
        <v>29</v>
      </c>
      <c r="C49" s="51" t="s">
        <v>30</v>
      </c>
      <c r="D49" s="14"/>
    </row>
    <row r="50" spans="1:4" ht="15.75" x14ac:dyDescent="0.25">
      <c r="A50" s="47" t="s">
        <v>22</v>
      </c>
      <c r="B50" s="20">
        <v>10698</v>
      </c>
      <c r="C50" s="54">
        <f>B50/$B$56</f>
        <v>0.10656652189504721</v>
      </c>
      <c r="D50" s="13"/>
    </row>
    <row r="51" spans="1:4" ht="15.75" x14ac:dyDescent="0.25">
      <c r="A51" s="47" t="s">
        <v>23</v>
      </c>
      <c r="B51" s="20">
        <v>25223</v>
      </c>
      <c r="C51" s="54">
        <f>B51/$B$56</f>
        <v>0.25125513009523048</v>
      </c>
      <c r="D51" s="11"/>
    </row>
    <row r="52" spans="1:4" ht="15.75" x14ac:dyDescent="0.25">
      <c r="A52" s="47" t="s">
        <v>24</v>
      </c>
      <c r="B52" s="20">
        <v>25730</v>
      </c>
      <c r="C52" s="54">
        <f t="shared" ref="C52:C55" si="2">B52/$B$56</f>
        <v>0.25630553452603899</v>
      </c>
      <c r="D52" s="11"/>
    </row>
    <row r="53" spans="1:4" ht="15.75" x14ac:dyDescent="0.25">
      <c r="A53" s="47" t="s">
        <v>39</v>
      </c>
      <c r="B53" s="20">
        <v>27986</v>
      </c>
      <c r="C53" s="54">
        <f t="shared" si="2"/>
        <v>0.27877834004064228</v>
      </c>
      <c r="D53" s="11"/>
    </row>
    <row r="54" spans="1:4" ht="15.75" x14ac:dyDescent="0.25">
      <c r="A54" s="47" t="s">
        <v>40</v>
      </c>
      <c r="B54" s="20">
        <v>10320</v>
      </c>
      <c r="C54" s="54">
        <f>B54/$B$56-0.01</f>
        <v>9.28011316093557E-2</v>
      </c>
      <c r="D54" s="11"/>
    </row>
    <row r="55" spans="1:4" ht="15.75" x14ac:dyDescent="0.25">
      <c r="A55" s="47" t="s">
        <v>38</v>
      </c>
      <c r="B55" s="20">
        <v>431</v>
      </c>
      <c r="C55" s="54">
        <f t="shared" si="2"/>
        <v>4.2933418336853013E-3</v>
      </c>
      <c r="D55" s="11"/>
    </row>
    <row r="56" spans="1:4" ht="16.5" thickBot="1" x14ac:dyDescent="0.3">
      <c r="A56" s="30" t="s">
        <v>21</v>
      </c>
      <c r="B56" s="31">
        <f>SUM(B50:B55)</f>
        <v>100388</v>
      </c>
      <c r="C56" s="36">
        <f>SUM(C50:C54)+0.01</f>
        <v>0.99570665816631465</v>
      </c>
      <c r="D56" s="24"/>
    </row>
    <row r="57" spans="1:4" ht="16.5" thickBot="1" x14ac:dyDescent="0.3">
      <c r="A57" s="6"/>
      <c r="B57" s="26"/>
      <c r="C57" s="21"/>
      <c r="D57" s="10"/>
    </row>
    <row r="58" spans="1:4" ht="16.5" thickBot="1" x14ac:dyDescent="0.3">
      <c r="A58" s="18" t="s">
        <v>37</v>
      </c>
      <c r="B58" s="51" t="s">
        <v>29</v>
      </c>
      <c r="C58" s="51" t="s">
        <v>30</v>
      </c>
      <c r="D58" s="14"/>
    </row>
    <row r="59" spans="1:4" ht="15.75" x14ac:dyDescent="0.25">
      <c r="A59" s="47" t="s">
        <v>11</v>
      </c>
      <c r="B59" s="20">
        <v>16100</v>
      </c>
      <c r="C59" s="26">
        <f>B59/B61</f>
        <v>0.92</v>
      </c>
      <c r="D59" s="13"/>
    </row>
    <row r="60" spans="1:4" ht="15.75" x14ac:dyDescent="0.25">
      <c r="A60" s="47" t="s">
        <v>12</v>
      </c>
      <c r="B60" s="20">
        <v>1400</v>
      </c>
      <c r="C60" s="26">
        <f>B60/B61</f>
        <v>0.08</v>
      </c>
      <c r="D60" s="13"/>
    </row>
    <row r="61" spans="1:4" ht="16.5" thickBot="1" x14ac:dyDescent="0.3">
      <c r="A61" s="30" t="s">
        <v>0</v>
      </c>
      <c r="B61" s="31">
        <f>B59+B60</f>
        <v>17500</v>
      </c>
      <c r="C61" s="36">
        <f>SUM(C59:C60)</f>
        <v>1</v>
      </c>
      <c r="D61" s="24"/>
    </row>
    <row r="62" spans="1:4" ht="16.5" thickBot="1" x14ac:dyDescent="0.3">
      <c r="A62" s="6"/>
      <c r="B62" s="26"/>
      <c r="C62" s="21"/>
      <c r="D62" s="10"/>
    </row>
    <row r="63" spans="1:4" ht="15.75" x14ac:dyDescent="0.25">
      <c r="A63" s="43" t="s">
        <v>19</v>
      </c>
      <c r="B63" s="50"/>
      <c r="C63" s="44"/>
      <c r="D63" s="45"/>
    </row>
    <row r="64" spans="1:4" ht="16.5" thickBot="1" x14ac:dyDescent="0.3">
      <c r="A64" s="46" t="s">
        <v>20</v>
      </c>
      <c r="B64" s="15"/>
      <c r="C64" s="16"/>
      <c r="D64" s="7"/>
    </row>
    <row r="65" spans="1:4" ht="16.5" thickBot="1" x14ac:dyDescent="0.3">
      <c r="B65" s="56"/>
      <c r="D65" s="1"/>
    </row>
    <row r="66" spans="1:4" ht="16.5" thickBot="1" x14ac:dyDescent="0.3">
      <c r="A66" s="18" t="s">
        <v>27</v>
      </c>
      <c r="B66" s="29"/>
      <c r="C66" s="29"/>
      <c r="D66" s="14"/>
    </row>
    <row r="67" spans="1:4" ht="16.5" thickBot="1" x14ac:dyDescent="0.3">
      <c r="A67" s="57" t="s">
        <v>28</v>
      </c>
      <c r="B67" s="41">
        <v>0.67800000000000005</v>
      </c>
      <c r="C67" s="23"/>
      <c r="D67" s="40"/>
    </row>
    <row r="68" spans="1:4" ht="15.75" x14ac:dyDescent="0.25">
      <c r="A68" s="6"/>
      <c r="B68" s="17"/>
      <c r="C68" s="21"/>
      <c r="D68" s="12"/>
    </row>
    <row r="69" spans="1:4" ht="15.75" x14ac:dyDescent="0.25">
      <c r="A69" s="42"/>
      <c r="B69" s="56"/>
      <c r="C69" s="42"/>
      <c r="D69" s="1"/>
    </row>
    <row r="70" spans="1:4" ht="15.75" x14ac:dyDescent="0.25">
      <c r="A70" s="33"/>
      <c r="B70" s="56"/>
      <c r="C70" s="28"/>
      <c r="D70" s="1"/>
    </row>
    <row r="71" spans="1:4" ht="15.75" x14ac:dyDescent="0.25">
      <c r="A71" s="33"/>
      <c r="B71" s="1"/>
      <c r="C71" s="33"/>
      <c r="D71" s="1"/>
    </row>
    <row r="72" spans="1:4" ht="15.75" x14ac:dyDescent="0.25">
      <c r="A72" s="33"/>
      <c r="B72" s="1"/>
      <c r="D72" s="1"/>
    </row>
    <row r="73" spans="1:4" ht="15.75" x14ac:dyDescent="0.25">
      <c r="A73" s="33"/>
      <c r="B73" s="1"/>
      <c r="D73" s="1"/>
    </row>
    <row r="74" spans="1:4" ht="15.75" x14ac:dyDescent="0.25">
      <c r="B74" s="1"/>
      <c r="D74" s="1"/>
    </row>
    <row r="75" spans="1:4" ht="15.75" x14ac:dyDescent="0.25">
      <c r="A75" s="1"/>
      <c r="B75" s="1"/>
      <c r="D75" s="1"/>
    </row>
    <row r="76" spans="1:4" ht="15.75" x14ac:dyDescent="0.25">
      <c r="A76" s="1"/>
      <c r="B76" s="1"/>
      <c r="D76" s="1"/>
    </row>
    <row r="77" spans="1:4" ht="15.75" x14ac:dyDescent="0.25">
      <c r="A77" s="1"/>
      <c r="B77" s="1"/>
      <c r="D77" s="1"/>
    </row>
    <row r="78" spans="1:4" ht="15.75" x14ac:dyDescent="0.25">
      <c r="A78" s="1"/>
      <c r="B78" s="1"/>
      <c r="C78" s="1"/>
      <c r="D78" s="1"/>
    </row>
    <row r="79" spans="1:4" ht="15.75" x14ac:dyDescent="0.25">
      <c r="A79" s="1"/>
      <c r="B79" s="1"/>
      <c r="C79" s="1"/>
      <c r="D79" s="1"/>
    </row>
    <row r="80" spans="1:4" ht="15.75" x14ac:dyDescent="0.25">
      <c r="A80" s="1"/>
      <c r="B80" s="1"/>
      <c r="C80" s="1"/>
      <c r="D80" s="1"/>
    </row>
    <row r="81" spans="1:4" ht="15.75" x14ac:dyDescent="0.25">
      <c r="A81" s="1"/>
      <c r="B81" s="1"/>
      <c r="C81" s="1"/>
      <c r="D81" s="1"/>
    </row>
    <row r="82" spans="1:4" ht="15.75" x14ac:dyDescent="0.25">
      <c r="A82" s="1"/>
      <c r="B82" s="1"/>
      <c r="C82" s="1"/>
      <c r="D82" s="1"/>
    </row>
  </sheetData>
  <pageMargins left="0.7" right="0.7" top="0.75" bottom="0.75" header="0.3" footer="0.3"/>
  <pageSetup paperSize="9" scale="83" orientation="portrait" r:id="rId1"/>
  <rowBreaks count="1" manualBreakCount="1">
    <brk id="56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zoomScaleNormal="100" workbookViewId="0">
      <selection activeCell="A44" sqref="A44"/>
    </sheetView>
  </sheetViews>
  <sheetFormatPr defaultRowHeight="15" x14ac:dyDescent="0.25"/>
  <cols>
    <col min="1" max="1" width="51.140625" bestFit="1" customWidth="1"/>
    <col min="2" max="2" width="18" customWidth="1"/>
    <col min="3" max="3" width="22.85546875" customWidth="1"/>
  </cols>
  <sheetData>
    <row r="1" spans="1:4" ht="15.75" x14ac:dyDescent="0.25">
      <c r="A1" s="1"/>
      <c r="B1" s="1"/>
      <c r="C1" s="1"/>
      <c r="D1" s="1"/>
    </row>
    <row r="2" spans="1:4" ht="15.75" x14ac:dyDescent="0.25">
      <c r="A2" s="1"/>
      <c r="B2" s="1"/>
      <c r="C2" s="1"/>
      <c r="D2" s="1"/>
    </row>
    <row r="3" spans="1:4" ht="15.75" x14ac:dyDescent="0.25">
      <c r="A3" s="1"/>
      <c r="B3" s="1"/>
      <c r="C3" s="1"/>
      <c r="D3" s="1"/>
    </row>
    <row r="4" spans="1:4" ht="15.75" x14ac:dyDescent="0.25">
      <c r="A4" s="1"/>
      <c r="B4" s="1"/>
      <c r="C4" s="1"/>
      <c r="D4" s="1"/>
    </row>
    <row r="5" spans="1:4" ht="18.75" x14ac:dyDescent="0.3">
      <c r="A5" s="2" t="s">
        <v>41</v>
      </c>
      <c r="B5" s="1"/>
      <c r="C5" s="3">
        <v>41425</v>
      </c>
      <c r="D5" s="1"/>
    </row>
    <row r="6" spans="1:4" ht="19.5" thickBot="1" x14ac:dyDescent="0.35">
      <c r="A6" s="2"/>
      <c r="B6" s="1"/>
      <c r="C6" s="3"/>
      <c r="D6" s="1"/>
    </row>
    <row r="7" spans="1:4" ht="16.5" thickBot="1" x14ac:dyDescent="0.3">
      <c r="A7" s="8"/>
      <c r="B7" s="50"/>
      <c r="C7" s="8"/>
      <c r="D7" s="8"/>
    </row>
    <row r="8" spans="1:4" ht="14.25" customHeight="1" thickBot="1" x14ac:dyDescent="0.3">
      <c r="A8" s="4" t="s">
        <v>1</v>
      </c>
      <c r="B8" s="49" t="s">
        <v>29</v>
      </c>
      <c r="C8" s="49" t="s">
        <v>30</v>
      </c>
      <c r="D8" s="9"/>
    </row>
    <row r="9" spans="1:4" ht="15.75" x14ac:dyDescent="0.25">
      <c r="A9" s="37" t="s">
        <v>2</v>
      </c>
      <c r="B9" s="34">
        <v>76899</v>
      </c>
      <c r="C9" s="38">
        <f>B9/B12</f>
        <v>0.77264460900057275</v>
      </c>
      <c r="D9" s="39"/>
    </row>
    <row r="10" spans="1:4" ht="15.75" x14ac:dyDescent="0.25">
      <c r="A10" s="19" t="s">
        <v>3</v>
      </c>
      <c r="B10" s="20">
        <v>20896</v>
      </c>
      <c r="C10" s="21">
        <f>B10/B12</f>
        <v>0.20995307805922012</v>
      </c>
      <c r="D10" s="11"/>
    </row>
    <row r="11" spans="1:4" ht="15.75" x14ac:dyDescent="0.25">
      <c r="A11" s="19" t="s">
        <v>4</v>
      </c>
      <c r="B11" s="20">
        <v>1732</v>
      </c>
      <c r="C11" s="21">
        <f>B11/B12</f>
        <v>1.7402312940207179E-2</v>
      </c>
      <c r="D11" s="11"/>
    </row>
    <row r="12" spans="1:4" ht="16.5" thickBot="1" x14ac:dyDescent="0.3">
      <c r="A12" s="30" t="s">
        <v>0</v>
      </c>
      <c r="B12" s="31">
        <f>B9+B10+B11</f>
        <v>99527</v>
      </c>
      <c r="C12" s="36">
        <f>SUM(C9:C11)</f>
        <v>1</v>
      </c>
      <c r="D12" s="24"/>
    </row>
    <row r="13" spans="1:4" ht="16.5" thickBot="1" x14ac:dyDescent="0.3">
      <c r="A13" s="25"/>
      <c r="B13" s="20"/>
      <c r="C13" s="21"/>
      <c r="D13" s="10"/>
    </row>
    <row r="14" spans="1:4" ht="16.5" thickBot="1" x14ac:dyDescent="0.3">
      <c r="A14" s="18" t="s">
        <v>31</v>
      </c>
      <c r="B14" s="51"/>
      <c r="C14" s="52" t="s">
        <v>30</v>
      </c>
      <c r="D14" s="14"/>
    </row>
    <row r="15" spans="1:4" ht="15.75" x14ac:dyDescent="0.25">
      <c r="A15" s="19" t="s">
        <v>2</v>
      </c>
      <c r="B15" s="20"/>
      <c r="C15" s="26">
        <v>0.61799999999999999</v>
      </c>
      <c r="D15" s="11"/>
    </row>
    <row r="16" spans="1:4" ht="15.75" x14ac:dyDescent="0.25">
      <c r="A16" s="19" t="s">
        <v>3</v>
      </c>
      <c r="B16" s="20"/>
      <c r="C16" s="26">
        <v>0.63449999999999995</v>
      </c>
      <c r="D16" s="11"/>
    </row>
    <row r="17" spans="1:4" ht="16.5" thickBot="1" x14ac:dyDescent="0.3">
      <c r="A17" s="22" t="s">
        <v>4</v>
      </c>
      <c r="B17" s="53"/>
      <c r="C17" s="27">
        <v>0.58940000000000003</v>
      </c>
      <c r="D17" s="24"/>
    </row>
    <row r="18" spans="1:4" ht="16.5" thickBot="1" x14ac:dyDescent="0.3">
      <c r="A18" s="19"/>
      <c r="B18" s="20"/>
      <c r="C18" s="21"/>
      <c r="D18" s="10"/>
    </row>
    <row r="19" spans="1:4" ht="16.5" thickBot="1" x14ac:dyDescent="0.3">
      <c r="A19" s="18" t="s">
        <v>32</v>
      </c>
      <c r="B19" s="51" t="s">
        <v>29</v>
      </c>
      <c r="C19" s="51" t="s">
        <v>30</v>
      </c>
      <c r="D19" s="14"/>
    </row>
    <row r="20" spans="1:4" s="58" customFormat="1" ht="15.75" x14ac:dyDescent="0.25">
      <c r="A20" s="19" t="s">
        <v>5</v>
      </c>
      <c r="B20" s="20">
        <v>49173</v>
      </c>
      <c r="C20" s="21">
        <f>B20/$B$25</f>
        <v>0.4940669366101661</v>
      </c>
      <c r="D20" s="11"/>
    </row>
    <row r="21" spans="1:4" s="58" customFormat="1" ht="15.75" x14ac:dyDescent="0.25">
      <c r="A21" s="19" t="s">
        <v>6</v>
      </c>
      <c r="B21" s="20">
        <v>1534</v>
      </c>
      <c r="C21" s="21">
        <f>B21/$B$25</f>
        <v>1.5412903031338229E-2</v>
      </c>
      <c r="D21" s="11"/>
    </row>
    <row r="22" spans="1:4" s="58" customFormat="1" ht="15.75" x14ac:dyDescent="0.25">
      <c r="A22" s="19" t="s">
        <v>7</v>
      </c>
      <c r="B22" s="20">
        <v>36292</v>
      </c>
      <c r="C22" s="21">
        <f>B22/$B$25</f>
        <v>0.36464476976096938</v>
      </c>
      <c r="D22" s="11"/>
    </row>
    <row r="23" spans="1:4" s="58" customFormat="1" ht="15.75" x14ac:dyDescent="0.25">
      <c r="A23" s="19" t="s">
        <v>8</v>
      </c>
      <c r="B23" s="20">
        <v>9805</v>
      </c>
      <c r="C23" s="21">
        <f t="shared" ref="C23:C24" si="0">B23/$B$25</f>
        <v>9.8515980588182103E-2</v>
      </c>
      <c r="D23" s="11"/>
    </row>
    <row r="24" spans="1:4" s="58" customFormat="1" ht="15.75" x14ac:dyDescent="0.25">
      <c r="A24" s="19" t="s">
        <v>9</v>
      </c>
      <c r="B24" s="20">
        <v>2723</v>
      </c>
      <c r="C24" s="21">
        <f t="shared" si="0"/>
        <v>2.73594100093442E-2</v>
      </c>
      <c r="D24" s="11"/>
    </row>
    <row r="25" spans="1:4" ht="16.5" thickBot="1" x14ac:dyDescent="0.3">
      <c r="A25" s="30" t="s">
        <v>10</v>
      </c>
      <c r="B25" s="31">
        <f>SUM(B20:B24)</f>
        <v>99527</v>
      </c>
      <c r="C25" s="36">
        <f>SUM(C20:C24)</f>
        <v>1</v>
      </c>
      <c r="D25" s="24"/>
    </row>
    <row r="26" spans="1:4" ht="16.5" thickBot="1" x14ac:dyDescent="0.3">
      <c r="A26" s="25"/>
      <c r="B26" s="26"/>
      <c r="C26" s="21"/>
      <c r="D26" s="10"/>
    </row>
    <row r="27" spans="1:4" ht="16.5" thickBot="1" x14ac:dyDescent="0.3">
      <c r="A27" s="18" t="s">
        <v>42</v>
      </c>
      <c r="B27" s="51" t="s">
        <v>29</v>
      </c>
      <c r="C27" s="51" t="s">
        <v>30</v>
      </c>
      <c r="D27" s="14"/>
    </row>
    <row r="28" spans="1:4" ht="15.75" x14ac:dyDescent="0.25">
      <c r="A28" s="5"/>
      <c r="B28" s="26"/>
      <c r="C28" s="21"/>
      <c r="D28" s="10"/>
    </row>
    <row r="29" spans="1:4" ht="16.5" thickBot="1" x14ac:dyDescent="0.3">
      <c r="B29" s="26"/>
      <c r="C29" s="21"/>
      <c r="D29" s="10"/>
    </row>
    <row r="30" spans="1:4" ht="16.5" thickBot="1" x14ac:dyDescent="0.3">
      <c r="A30" s="4" t="s">
        <v>33</v>
      </c>
      <c r="B30" s="55" t="s">
        <v>29</v>
      </c>
      <c r="C30" s="55" t="s">
        <v>30</v>
      </c>
      <c r="D30" s="9"/>
    </row>
    <row r="31" spans="1:4" ht="15.75" x14ac:dyDescent="0.25">
      <c r="A31" s="59" t="s">
        <v>13</v>
      </c>
      <c r="B31" s="34">
        <v>50926</v>
      </c>
      <c r="C31" s="60">
        <f>B31/$B$34</f>
        <v>0.51168024757101083</v>
      </c>
      <c r="D31" s="35"/>
    </row>
    <row r="32" spans="1:4" ht="15.75" x14ac:dyDescent="0.25">
      <c r="A32" s="47" t="s">
        <v>25</v>
      </c>
      <c r="B32" s="20">
        <v>39665</v>
      </c>
      <c r="C32" s="17">
        <f>B32/$B$34</f>
        <v>0.39853507088528739</v>
      </c>
      <c r="D32" s="13"/>
    </row>
    <row r="33" spans="1:4" ht="15.75" x14ac:dyDescent="0.25">
      <c r="A33" s="47" t="s">
        <v>26</v>
      </c>
      <c r="B33" s="20">
        <v>8936</v>
      </c>
      <c r="C33" s="17">
        <f t="shared" ref="C33" si="1">B33/$B$34</f>
        <v>8.9784681543701714E-2</v>
      </c>
      <c r="D33" s="13"/>
    </row>
    <row r="34" spans="1:4" ht="16.5" thickBot="1" x14ac:dyDescent="0.3">
      <c r="A34" s="32" t="s">
        <v>14</v>
      </c>
      <c r="B34" s="31">
        <f>SUM(B31:B33)</f>
        <v>99527</v>
      </c>
      <c r="C34" s="36">
        <f>SUM(C31:C33)</f>
        <v>0.99999999999999989</v>
      </c>
      <c r="D34" s="24"/>
    </row>
    <row r="35" spans="1:4" ht="16.5" thickBot="1" x14ac:dyDescent="0.3">
      <c r="A35" s="1"/>
      <c r="B35" s="56"/>
      <c r="C35" s="1"/>
      <c r="D35" s="1"/>
    </row>
    <row r="36" spans="1:4" ht="16.5" thickBot="1" x14ac:dyDescent="0.3">
      <c r="A36" s="18" t="s">
        <v>34</v>
      </c>
      <c r="B36" s="51" t="s">
        <v>29</v>
      </c>
      <c r="C36" s="51" t="s">
        <v>30</v>
      </c>
      <c r="D36" s="14"/>
    </row>
    <row r="37" spans="1:4" ht="15.75" x14ac:dyDescent="0.25">
      <c r="A37" s="59" t="s">
        <v>15</v>
      </c>
      <c r="B37" s="20">
        <v>92146</v>
      </c>
      <c r="C37" s="17">
        <f>B37/$B$39</f>
        <v>0.92583921950827419</v>
      </c>
      <c r="D37" s="35"/>
    </row>
    <row r="38" spans="1:4" ht="15.75" x14ac:dyDescent="0.25">
      <c r="A38" s="48" t="s">
        <v>16</v>
      </c>
      <c r="B38" s="20">
        <v>7381</v>
      </c>
      <c r="C38" s="17">
        <f>B38/$B$39</f>
        <v>7.4160780491725864E-2</v>
      </c>
      <c r="D38" s="13"/>
    </row>
    <row r="39" spans="1:4" ht="16.5" thickBot="1" x14ac:dyDescent="0.3">
      <c r="A39" s="30" t="s">
        <v>0</v>
      </c>
      <c r="B39" s="31">
        <f>SUM(B37:B38)</f>
        <v>99527</v>
      </c>
      <c r="C39" s="41">
        <f>SUM(C37:C38)</f>
        <v>1</v>
      </c>
      <c r="D39" s="40"/>
    </row>
    <row r="40" spans="1:4" ht="15.75" x14ac:dyDescent="0.25">
      <c r="B40" s="56"/>
      <c r="C40" s="1"/>
      <c r="D40" s="1"/>
    </row>
    <row r="41" spans="1:4" ht="15.75" x14ac:dyDescent="0.25">
      <c r="B41" s="56"/>
      <c r="C41" s="1"/>
      <c r="D41" s="1"/>
    </row>
    <row r="42" spans="1:4" ht="16.5" thickBot="1" x14ac:dyDescent="0.3">
      <c r="B42" s="56"/>
      <c r="C42" s="1"/>
      <c r="D42" s="1"/>
    </row>
    <row r="43" spans="1:4" ht="16.5" thickBot="1" x14ac:dyDescent="0.3">
      <c r="A43" s="18" t="s">
        <v>35</v>
      </c>
      <c r="B43" s="51" t="s">
        <v>29</v>
      </c>
      <c r="C43" s="51" t="s">
        <v>30</v>
      </c>
      <c r="D43" s="14"/>
    </row>
    <row r="44" spans="1:4" ht="15.75" x14ac:dyDescent="0.25">
      <c r="A44" s="47" t="s">
        <v>17</v>
      </c>
      <c r="B44" s="20">
        <v>94076</v>
      </c>
      <c r="C44" s="17">
        <f>B44/$B$46</f>
        <v>0.94523094235735028</v>
      </c>
      <c r="D44" s="13"/>
    </row>
    <row r="45" spans="1:4" ht="15.75" x14ac:dyDescent="0.25">
      <c r="A45" s="47" t="s">
        <v>18</v>
      </c>
      <c r="B45" s="20">
        <v>5451</v>
      </c>
      <c r="C45" s="17">
        <f>B45/$B$46</f>
        <v>5.4769057642649735E-2</v>
      </c>
      <c r="D45" s="13"/>
    </row>
    <row r="46" spans="1:4" ht="16.5" thickBot="1" x14ac:dyDescent="0.3">
      <c r="A46" s="30" t="s">
        <v>21</v>
      </c>
      <c r="B46" s="31">
        <f>SUM(B44:B45)</f>
        <v>99527</v>
      </c>
      <c r="C46" s="36">
        <f>SUM(C44:C45)</f>
        <v>1</v>
      </c>
      <c r="D46" s="40"/>
    </row>
    <row r="47" spans="1:4" ht="15.75" x14ac:dyDescent="0.25">
      <c r="B47" s="56"/>
      <c r="C47" s="1"/>
      <c r="D47" s="1"/>
    </row>
    <row r="48" spans="1:4" ht="16.5" thickBot="1" x14ac:dyDescent="0.3">
      <c r="B48" s="56"/>
      <c r="C48" s="1"/>
      <c r="D48" s="1"/>
    </row>
    <row r="49" spans="1:4" ht="16.5" thickBot="1" x14ac:dyDescent="0.3">
      <c r="A49" s="18" t="s">
        <v>36</v>
      </c>
      <c r="B49" s="51" t="s">
        <v>29</v>
      </c>
      <c r="C49" s="51" t="s">
        <v>30</v>
      </c>
      <c r="D49" s="14"/>
    </row>
    <row r="50" spans="1:4" ht="15.75" x14ac:dyDescent="0.25">
      <c r="A50" s="47" t="s">
        <v>22</v>
      </c>
      <c r="B50" s="20">
        <v>10654</v>
      </c>
      <c r="C50" s="54">
        <f>B50/$B$56</f>
        <v>0.10704632913681715</v>
      </c>
      <c r="D50" s="13"/>
    </row>
    <row r="51" spans="1:4" ht="15.75" x14ac:dyDescent="0.25">
      <c r="A51" s="47" t="s">
        <v>23</v>
      </c>
      <c r="B51" s="20">
        <v>25070</v>
      </c>
      <c r="C51" s="54">
        <f>B51/$B$56</f>
        <v>0.25189144654214435</v>
      </c>
      <c r="D51" s="11"/>
    </row>
    <row r="52" spans="1:4" ht="15.75" x14ac:dyDescent="0.25">
      <c r="A52" s="47" t="s">
        <v>24</v>
      </c>
      <c r="B52" s="20">
        <v>25594</v>
      </c>
      <c r="C52" s="54">
        <f t="shared" ref="C52:C55" si="2">B52/$B$56</f>
        <v>0.25715634953329247</v>
      </c>
      <c r="D52" s="11"/>
    </row>
    <row r="53" spans="1:4" ht="15.75" x14ac:dyDescent="0.25">
      <c r="A53" s="47" t="s">
        <v>39</v>
      </c>
      <c r="B53" s="20">
        <v>27598</v>
      </c>
      <c r="C53" s="54">
        <f t="shared" si="2"/>
        <v>0.27729158921699637</v>
      </c>
      <c r="D53" s="11"/>
    </row>
    <row r="54" spans="1:4" ht="15.75" x14ac:dyDescent="0.25">
      <c r="A54" s="47" t="s">
        <v>40</v>
      </c>
      <c r="B54" s="20">
        <v>10177</v>
      </c>
      <c r="C54" s="54">
        <f>B54/$B$56-0.01</f>
        <v>9.2253659810905594E-2</v>
      </c>
      <c r="D54" s="11"/>
    </row>
    <row r="55" spans="1:4" ht="15.75" x14ac:dyDescent="0.25">
      <c r="A55" s="47" t="s">
        <v>38</v>
      </c>
      <c r="B55" s="20">
        <v>434</v>
      </c>
      <c r="C55" s="54">
        <f t="shared" si="2"/>
        <v>4.3606257598440626E-3</v>
      </c>
      <c r="D55" s="11"/>
    </row>
    <row r="56" spans="1:4" ht="16.5" thickBot="1" x14ac:dyDescent="0.3">
      <c r="A56" s="30" t="s">
        <v>21</v>
      </c>
      <c r="B56" s="31">
        <f>SUM(B50:B55)</f>
        <v>99527</v>
      </c>
      <c r="C56" s="36">
        <f>SUM(C50:C54)+0.01</f>
        <v>0.99563937424015603</v>
      </c>
      <c r="D56" s="24"/>
    </row>
    <row r="57" spans="1:4" ht="16.5" thickBot="1" x14ac:dyDescent="0.3">
      <c r="A57" s="6"/>
      <c r="B57" s="26"/>
      <c r="C57" s="21"/>
      <c r="D57" s="10"/>
    </row>
    <row r="58" spans="1:4" ht="16.5" thickBot="1" x14ac:dyDescent="0.3">
      <c r="A58" s="18" t="s">
        <v>37</v>
      </c>
      <c r="B58" s="51" t="s">
        <v>29</v>
      </c>
      <c r="C58" s="51" t="s">
        <v>30</v>
      </c>
      <c r="D58" s="14"/>
    </row>
    <row r="59" spans="1:4" ht="15.75" x14ac:dyDescent="0.25">
      <c r="A59" s="47" t="s">
        <v>11</v>
      </c>
      <c r="B59" s="20">
        <v>16200</v>
      </c>
      <c r="C59" s="26">
        <f>B59/B61</f>
        <v>0.92045454545454541</v>
      </c>
      <c r="D59" s="13"/>
    </row>
    <row r="60" spans="1:4" ht="15.75" x14ac:dyDescent="0.25">
      <c r="A60" s="47" t="s">
        <v>12</v>
      </c>
      <c r="B60" s="20">
        <v>1400</v>
      </c>
      <c r="C60" s="26">
        <f>B60/B61</f>
        <v>7.9545454545454544E-2</v>
      </c>
      <c r="D60" s="13"/>
    </row>
    <row r="61" spans="1:4" ht="16.5" thickBot="1" x14ac:dyDescent="0.3">
      <c r="A61" s="32" t="s">
        <v>0</v>
      </c>
      <c r="B61" s="31">
        <f>B59+B60</f>
        <v>17600</v>
      </c>
      <c r="C61" s="36">
        <f>SUM(C59:C60)</f>
        <v>1</v>
      </c>
      <c r="D61" s="24"/>
    </row>
    <row r="62" spans="1:4" ht="16.5" thickBot="1" x14ac:dyDescent="0.3">
      <c r="A62" s="6"/>
      <c r="B62" s="26"/>
      <c r="C62" s="21"/>
      <c r="D62" s="10"/>
    </row>
    <row r="63" spans="1:4" ht="15.75" x14ac:dyDescent="0.25">
      <c r="A63" s="43" t="s">
        <v>19</v>
      </c>
      <c r="B63" s="50"/>
      <c r="C63" s="44"/>
      <c r="D63" s="45"/>
    </row>
    <row r="64" spans="1:4" ht="16.5" thickBot="1" x14ac:dyDescent="0.3">
      <c r="A64" s="46" t="s">
        <v>20</v>
      </c>
      <c r="B64" s="15"/>
      <c r="C64" s="16"/>
      <c r="D64" s="7"/>
    </row>
    <row r="65" spans="1:4" ht="16.5" thickBot="1" x14ac:dyDescent="0.3">
      <c r="B65" s="56"/>
      <c r="D65" s="1"/>
    </row>
    <row r="66" spans="1:4" ht="16.5" thickBot="1" x14ac:dyDescent="0.3">
      <c r="A66" s="18" t="s">
        <v>27</v>
      </c>
      <c r="B66" s="29"/>
      <c r="C66" s="29"/>
      <c r="D66" s="14"/>
    </row>
    <row r="67" spans="1:4" ht="16.5" thickBot="1" x14ac:dyDescent="0.3">
      <c r="A67" s="57" t="s">
        <v>28</v>
      </c>
      <c r="B67" s="41">
        <v>0.67800000000000005</v>
      </c>
      <c r="C67" s="23"/>
      <c r="D67" s="40"/>
    </row>
    <row r="68" spans="1:4" ht="15.75" x14ac:dyDescent="0.25">
      <c r="A68" s="6"/>
      <c r="B68" s="17"/>
      <c r="C68" s="21"/>
      <c r="D68" s="12"/>
    </row>
    <row r="69" spans="1:4" ht="15.75" x14ac:dyDescent="0.25">
      <c r="A69" s="42"/>
      <c r="B69" s="56"/>
      <c r="C69" s="42"/>
      <c r="D69" s="1"/>
    </row>
    <row r="70" spans="1:4" ht="15.75" x14ac:dyDescent="0.25">
      <c r="A70" s="33"/>
      <c r="B70" s="56"/>
      <c r="C70" s="28"/>
      <c r="D70" s="1"/>
    </row>
    <row r="71" spans="1:4" ht="15.75" x14ac:dyDescent="0.25">
      <c r="A71" s="33"/>
      <c r="B71" s="1"/>
      <c r="C71" s="33"/>
      <c r="D71" s="1"/>
    </row>
    <row r="72" spans="1:4" ht="15.75" x14ac:dyDescent="0.25">
      <c r="A72" s="33"/>
      <c r="B72" s="1"/>
      <c r="D72" s="1"/>
    </row>
    <row r="73" spans="1:4" ht="15.75" x14ac:dyDescent="0.25">
      <c r="A73" s="33"/>
      <c r="B73" s="1"/>
      <c r="D73" s="1"/>
    </row>
    <row r="74" spans="1:4" ht="15.75" x14ac:dyDescent="0.25">
      <c r="B74" s="1"/>
      <c r="D74" s="1"/>
    </row>
    <row r="75" spans="1:4" ht="15.75" x14ac:dyDescent="0.25">
      <c r="A75" s="1"/>
      <c r="B75" s="1"/>
      <c r="D75" s="1"/>
    </row>
    <row r="76" spans="1:4" ht="15.75" x14ac:dyDescent="0.25">
      <c r="A76" s="1"/>
      <c r="B76" s="1"/>
      <c r="D76" s="1"/>
    </row>
    <row r="77" spans="1:4" ht="15.75" x14ac:dyDescent="0.25">
      <c r="A77" s="1"/>
      <c r="B77" s="1"/>
      <c r="D77" s="1"/>
    </row>
    <row r="78" spans="1:4" ht="15.75" x14ac:dyDescent="0.25">
      <c r="A78" s="1"/>
      <c r="B78" s="1"/>
      <c r="C78" s="1"/>
      <c r="D78" s="1"/>
    </row>
    <row r="79" spans="1:4" ht="15.75" x14ac:dyDescent="0.25">
      <c r="A79" s="1"/>
      <c r="B79" s="1"/>
      <c r="C79" s="1"/>
      <c r="D79" s="1"/>
    </row>
    <row r="80" spans="1:4" ht="15.75" x14ac:dyDescent="0.25">
      <c r="A80" s="1"/>
      <c r="B80" s="1"/>
      <c r="C80" s="1"/>
      <c r="D80" s="1"/>
    </row>
    <row r="81" spans="1:4" ht="15.75" x14ac:dyDescent="0.25">
      <c r="A81" s="1"/>
      <c r="B81" s="1"/>
      <c r="C81" s="1"/>
      <c r="D81" s="1"/>
    </row>
    <row r="82" spans="1:4" ht="15.75" x14ac:dyDescent="0.25">
      <c r="A82" s="1"/>
      <c r="B82" s="1"/>
      <c r="C82" s="1"/>
      <c r="D82" s="1"/>
    </row>
  </sheetData>
  <pageMargins left="0.70866141732283472" right="0.70866141732283472" top="0.74803149606299213" bottom="0.74803149606299213" header="0.31496062992125984" footer="0.31496062992125984"/>
  <pageSetup paperSize="9" scale="86" orientation="portrait" r:id="rId1"/>
  <rowBreaks count="1" manualBreakCount="1">
    <brk id="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13</vt:i4>
      </vt:variant>
    </vt:vector>
  </HeadingPairs>
  <TitlesOfParts>
    <vt:vector size="13" baseType="lpstr">
      <vt:lpstr>Mars 31, 2014</vt:lpstr>
      <vt:lpstr>December 31, 2013</vt:lpstr>
      <vt:lpstr>November 30, 2013</vt:lpstr>
      <vt:lpstr>October 31, 2013</vt:lpstr>
      <vt:lpstr>September 30, 2013</vt:lpstr>
      <vt:lpstr>August 31, 2013</vt:lpstr>
      <vt:lpstr>July 31, 2013</vt:lpstr>
      <vt:lpstr>June 30, 2013</vt:lpstr>
      <vt:lpstr>May 31, 2013</vt:lpstr>
      <vt:lpstr>April 30, 2013</vt:lpstr>
      <vt:lpstr>March 31, 2013</vt:lpstr>
      <vt:lpstr>February 28, 2013</vt:lpstr>
      <vt:lpstr>January 31, 2013</vt:lpstr>
    </vt:vector>
  </TitlesOfParts>
  <Company>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Broström Åsa</dc:creator>
  <cp:lastModifiedBy>Nadjari Dayan</cp:lastModifiedBy>
  <cp:lastPrinted>2013-12-10T14:55:38Z</cp:lastPrinted>
  <dcterms:created xsi:type="dcterms:W3CDTF">2012-11-06T10:08:59Z</dcterms:created>
  <dcterms:modified xsi:type="dcterms:W3CDTF">2014-04-25T07:22:55Z</dcterms:modified>
</cp:coreProperties>
</file>