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30" i="6" l="1"/>
  <c r="K36" i="6" l="1"/>
  <c r="L35" i="6" l="1"/>
  <c r="L34" i="6"/>
  <c r="D20" i="6" l="1"/>
  <c r="I53" i="6" l="1"/>
  <c r="D54" i="6" l="1"/>
  <c r="H54" i="6"/>
  <c r="E54" i="6"/>
  <c r="F54" i="6"/>
  <c r="G54" i="6"/>
  <c r="L94" i="6"/>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<sst xmlns="http://schemas.openxmlformats.org/spreadsheetml/2006/main" count="263" uniqueCount="169">
  <si>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</si>
  <si>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</si>
  <si>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</si>
  <si>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</si>
  <si>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</si>
  <si>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</si>
  <si>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</si>
  <si>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</si>
  <si>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</si>
  <si>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</si>
  <si>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</si>
  <si>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</si>
  <si>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</si>
  <si>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</si>
  <si>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</si>
  <si>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</si>
  <si>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</si>
  <si>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</si>
  <si>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</si>
  <si>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</si>
  <si>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</si>
  <si>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</si>
  <si>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</si>
  <si>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</si>
  <si>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</si>
  <si>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</si>
  <si>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</si>
  <si>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</si>
  <si>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</si>
  <si>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</si>
  <si>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</si>
  <si>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</si>
  <si>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</si>
  <si>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</si>
  <si>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</si>
  <si>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</si>
  <si>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</si>
  <si>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</si>
  <si>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</si>
  <si>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</si>
  <si>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</si>
  <si>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</si>
  <si>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</si>
  <si>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</si>
  <si>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</si>
  <si>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</si>
  <si>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</si>
  <si>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</si>
  <si>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</si>
  <si>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</si>
  <si>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</si>
  <si>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</si>
  <si>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</si>
  <si>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</si>
  <si>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</si>
  <si>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</si>
  <si>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</si>
  <si>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</si>
  <si>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</si>
  <si>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</si>
  <si>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</si>
  <si>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</si>
  <si>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</si>
  <si>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</si>
  <si>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</si>
  <si>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</si>
  <si>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</si>
  <si>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</si>
  <si>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</si>
  <si>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</si>
  <si>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</si>
  <si>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</si>
  <si>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</si>
  <si>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</si>
  <si>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</si>
  <si>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</si>
  <si>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</si>
  <si>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</si>
  <si>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</si>
  <si>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</si>
  <si>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</si>
  <si>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</si>
  <si>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</si>
  <si>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</si>
  <si>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</si>
  <si>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</si>
  <si>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</si>
  <si>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</si>
  <si>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</si>
  <si>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</si>
  <si>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</si>
  <si>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</si>
  <si>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</si>
  <si>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</si>
  <si>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</si>
  <si>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</si>
  <si>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</si>
  <si>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</si>
  <si>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</si>
  <si>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</si>
  <si>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</si>
  <si>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</si>
  <si>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</si>
  <si>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</si>
  <si>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</si>
  <si>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</si>
  <si>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</si>
  <si>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</si>
  <si>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</si>
  <si>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</si>
  <si>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</si>
  <si>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</si>
  <si>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</si>
  <si>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</si>
  <si>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</si>
  <si>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</si>
  <si>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</si>
  <si>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</si>
  <si>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</si>
  <si>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</si>
  <si>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</si>
  <si>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</si>
  <si>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</si>
  <si>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</si>
  <si>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</si>
  <si>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</si>
  <si>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</si>
  <si>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</si>
  <si>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</si>
  <si>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</si>
  <si>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</si>
  <si>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</si>
  <si>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</si>
  <si>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</si>
  <si>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</si>
  <si>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</si>
  <si>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</si>
  <si>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</si>
  <si>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</si>
  <si>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</si>
  <si>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</si>
  <si>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</si>
  <si>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</si>
  <si>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</si>
  <si>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</si>
  <si>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</si>
  <si>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</si>
  <si>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</si>
  <si>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</si>
  <si>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</si>
  <si>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</si>
  <si>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</si>
  <si>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</si>
  <si>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</si>
  <si>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</si>
  <si>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</si>
  <si>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</si>
  <si>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</si>
  <si>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</si>
  <si>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</si>
  <si>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</si>
  <si>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</si>
  <si>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</si>
  <si>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</si>
  <si>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</si>
  <si>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</si>
  <si>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</si>
  <si>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SE0011309244</t>
  </si>
  <si>
    <t>30/11/2018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</si>
</sst>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210165.57835579998</v>
      </c>
      <c r="E17" s="6"/>
      <c r="F17" s="6"/>
      <c r="G17" s="6"/>
      <c r="H17" s="6"/>
      <c r="I17" s="12" t="s">
        <v>42</v>
      </c>
      <c r="J17" s="12"/>
      <c r="K17" s="90">
        <v>381961</v>
      </c>
      <c r="L17" s="6"/>
      <c r="M17" s="6"/>
      <c r="N17" s="6"/>
    </row>
    <row r="18" spans="1:14" x14ac:dyDescent="0.25">
      <c r="A18" s="1"/>
      <c r="B18" s="6"/>
      <c r="C18" s="12" t="s">
        <v>61</v>
      </c>
      <c r="D18" s="90">
        <v>10375</v>
      </c>
      <c r="E18" s="6"/>
      <c r="F18" s="6"/>
      <c r="G18" s="6"/>
      <c r="H18" s="6"/>
      <c r="I18" s="12" t="s">
        <v>43</v>
      </c>
      <c r="J18" s="12"/>
      <c r="K18" s="90">
        <v>168593</v>
      </c>
      <c r="L18" s="6"/>
      <c r="M18" s="6"/>
      <c r="N18" s="6"/>
    </row>
    <row r="19" spans="1:14" x14ac:dyDescent="0.25">
      <c r="A19" s="1"/>
      <c r="B19" s="6"/>
      <c r="C19" s="12" t="s">
        <v>28</v>
      </c>
      <c r="D19" s="23"/>
      <c r="E19" s="6"/>
      <c r="F19" s="6"/>
      <c r="G19" s="6"/>
      <c r="H19" s="6"/>
      <c r="I19" s="12" t="s">
        <v>48</v>
      </c>
      <c r="J19" s="12"/>
      <c r="K19" s="90">
        <v>168431</v>
      </c>
      <c r="L19" s="6"/>
      <c r="M19" s="6"/>
      <c r="N19" s="6"/>
    </row>
    <row r="20" spans="1:14" x14ac:dyDescent="0.25">
      <c r="A20" s="1"/>
      <c r="B20" s="6"/>
      <c r="C20" s="21" t="s">
        <v>23</v>
      </c>
      <c r="D20" s="24">
        <f>SUM(D17:D19)</f>
        <v>220540.57835579998</v>
      </c>
      <c r="E20" s="6"/>
      <c r="F20" s="6"/>
      <c r="G20" s="6"/>
      <c r="H20" s="6"/>
      <c r="I20" s="12" t="s">
        <v>44</v>
      </c>
      <c r="J20" s="12"/>
      <c r="K20" s="90">
        <v>550227.84618272597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155726.74529395002</v>
      </c>
      <c r="E23" s="35">
        <f>IF($D$30=0,,(D23/$D$30))</f>
        <v>0.74097169723156231</v>
      </c>
      <c r="F23" s="90">
        <v>529422.08784293081</v>
      </c>
      <c r="G23" s="6"/>
      <c r="H23" s="6"/>
      <c r="I23" s="74" t="s">
        <v>65</v>
      </c>
      <c r="J23" s="74"/>
      <c r="K23" s="105">
        <v>31842.402439360048</v>
      </c>
      <c r="L23" s="35">
        <f>IF($K$31=0,,(K23/$K$31))</f>
        <v>0.15151102615601697</v>
      </c>
      <c r="M23" s="6"/>
      <c r="N23" s="6"/>
    </row>
    <row r="24" spans="1:14" x14ac:dyDescent="0.25">
      <c r="A24" s="1"/>
      <c r="B24" s="6"/>
      <c r="C24" s="27" t="s">
        <v>31</v>
      </c>
      <c r="D24" s="90">
        <v>54438.833061849997</v>
      </c>
      <c r="E24" s="35">
        <f t="shared" ref="E24:E30" si="0">IF($D$30=0,,(D24/$D$30))</f>
        <v>0.25902830276843775</v>
      </c>
      <c r="F24" s="90">
        <v>622023.02</v>
      </c>
      <c r="G24" s="6"/>
      <c r="H24" s="6"/>
      <c r="I24" s="74" t="s">
        <v>63</v>
      </c>
      <c r="J24" s="74"/>
      <c r="K24" s="105">
        <v>18759.402300310005</v>
      </c>
      <c r="L24" s="35">
        <f t="shared" ref="L24:L31" si="1">IF($K$31=0,,(K24/$K$31))</f>
        <v>8.9260108372986077E-2</v>
      </c>
      <c r="M24" s="6"/>
      <c r="N24" s="6"/>
    </row>
    <row r="25" spans="1:14" x14ac:dyDescent="0.25">
      <c r="A25" s="1"/>
      <c r="B25" s="6"/>
      <c r="C25" s="27" t="s">
        <v>32</v>
      </c>
      <c r="D25" s="23"/>
      <c r="E25" s="35">
        <f t="shared" si="0"/>
        <v>0</v>
      </c>
      <c r="F25" s="75"/>
      <c r="G25" s="6"/>
      <c r="H25" s="6"/>
      <c r="I25" s="74" t="s">
        <v>64</v>
      </c>
      <c r="J25" s="74"/>
      <c r="K25" s="105">
        <v>7574.1416877400025</v>
      </c>
      <c r="L25" s="35">
        <f t="shared" si="1"/>
        <v>3.6038925817420742E-2</v>
      </c>
      <c r="M25" s="6"/>
      <c r="N25" s="6"/>
    </row>
    <row r="26" spans="1:14" x14ac:dyDescent="0.25">
      <c r="A26" s="1"/>
      <c r="B26" s="6"/>
      <c r="C26" s="27" t="s">
        <v>62</v>
      </c>
      <c r="D26" s="23"/>
      <c r="E26" s="35">
        <f t="shared" si="0"/>
        <v>0</v>
      </c>
      <c r="F26" s="75"/>
      <c r="G26" s="6"/>
      <c r="H26" s="6"/>
      <c r="I26" s="74" t="s">
        <v>56</v>
      </c>
      <c r="J26" s="74"/>
      <c r="K26" s="105">
        <v>22002.635402219996</v>
      </c>
      <c r="L26" s="35">
        <f t="shared" si="1"/>
        <v>0.10469190803914909</v>
      </c>
      <c r="M26" s="6"/>
      <c r="N26" s="6"/>
    </row>
    <row r="27" spans="1:14" x14ac:dyDescent="0.25">
      <c r="A27" s="1"/>
      <c r="B27" s="6"/>
      <c r="C27" s="27" t="s">
        <v>33</v>
      </c>
      <c r="D27" s="23"/>
      <c r="E27" s="35">
        <f t="shared" si="0"/>
        <v>0</v>
      </c>
      <c r="F27" s="75"/>
      <c r="G27" s="6"/>
      <c r="H27" s="6"/>
      <c r="I27" s="74" t="s">
        <v>57</v>
      </c>
      <c r="J27" s="74"/>
      <c r="K27" s="105">
        <v>49717.162348239915</v>
      </c>
      <c r="L27" s="35">
        <f t="shared" si="1"/>
        <v>0.23656187058411249</v>
      </c>
      <c r="M27" s="6"/>
      <c r="N27" s="6"/>
    </row>
    <row r="28" spans="1:14" x14ac:dyDescent="0.25">
      <c r="A28" s="1"/>
      <c r="B28" s="6"/>
      <c r="C28" s="27" t="s">
        <v>34</v>
      </c>
      <c r="D28" s="23"/>
      <c r="E28" s="35">
        <f t="shared" si="0"/>
        <v>0</v>
      </c>
      <c r="F28" s="75"/>
      <c r="G28" s="6"/>
      <c r="H28" s="6"/>
      <c r="I28" s="74" t="s">
        <v>58</v>
      </c>
      <c r="J28" s="74"/>
      <c r="K28" s="105">
        <v>32006.084265459998</v>
      </c>
      <c r="L28" s="35">
        <f t="shared" si="1"/>
        <v>0.15228984934571574</v>
      </c>
      <c r="M28" s="6"/>
      <c r="N28" s="6"/>
    </row>
    <row r="29" spans="1:14" x14ac:dyDescent="0.25">
      <c r="A29" s="1"/>
      <c r="B29" s="6"/>
      <c r="C29" s="27" t="s">
        <v>35</v>
      </c>
      <c r="D29" s="23"/>
      <c r="E29" s="35">
        <f t="shared" si="0"/>
        <v>0</v>
      </c>
      <c r="F29" s="75"/>
      <c r="G29" s="6"/>
      <c r="H29" s="6"/>
      <c r="I29" s="74" t="s">
        <v>59</v>
      </c>
      <c r="J29" s="74"/>
      <c r="K29" s="105">
        <v>48263.749912470055</v>
      </c>
      <c r="L29" s="35">
        <f t="shared" si="1"/>
        <v>0.22964631168459895</v>
      </c>
      <c r="M29" s="6"/>
      <c r="N29" s="6"/>
    </row>
    <row r="30" spans="1:14" x14ac:dyDescent="0.25">
      <c r="A30" s="1"/>
      <c r="B30" s="6"/>
      <c r="C30" s="26" t="s">
        <v>46</v>
      </c>
      <c r="D30" s="79">
        <f>SUM(D23:D29)</f>
        <v>210165.57835580001</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210165.57835580001</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153671.69883220998</v>
      </c>
      <c r="E34" s="35">
        <f>IF($D$36=0,,(D34/$D$36))</f>
        <v>0.73119347152106595</v>
      </c>
      <c r="F34" s="6"/>
      <c r="G34" s="6"/>
      <c r="H34" s="6"/>
      <c r="I34" s="12" t="s">
        <v>38</v>
      </c>
      <c r="J34" s="12"/>
      <c r="K34" s="90">
        <v>107755.65501079</v>
      </c>
      <c r="L34" s="96">
        <f>IF($K$36=0,,(K34/$K$36))</f>
        <v>0.51271790487196234</v>
      </c>
      <c r="M34" s="7"/>
      <c r="N34" s="6"/>
    </row>
    <row r="35" spans="1:16" x14ac:dyDescent="0.25">
      <c r="A35" s="1"/>
      <c r="B35" s="6"/>
      <c r="C35" s="27" t="s">
        <v>11</v>
      </c>
      <c r="D35" s="90">
        <v>56493.879523589996</v>
      </c>
      <c r="E35" s="35">
        <f>IF($D$36=0,,(D35/$D$36))</f>
        <v>0.26880652847893405</v>
      </c>
      <c r="F35" s="6"/>
      <c r="G35" s="6"/>
      <c r="H35" s="6"/>
      <c r="I35" s="31" t="s">
        <v>39</v>
      </c>
      <c r="J35" s="31"/>
      <c r="K35" s="105">
        <v>102409.92334500999</v>
      </c>
      <c r="L35" s="96">
        <f>IF($K$36=0,,(K35/$K$36))</f>
        <v>0.48728209512803766</v>
      </c>
      <c r="M35" s="6"/>
      <c r="N35" s="6"/>
    </row>
    <row r="36" spans="1:16" x14ac:dyDescent="0.25">
      <c r="A36" s="1"/>
      <c r="B36" s="6"/>
      <c r="C36" s="26" t="s">
        <v>46</v>
      </c>
      <c r="D36" s="30">
        <f>SUM(D34:D35)</f>
        <v>210165.57835579998</v>
      </c>
      <c r="E36" s="43">
        <f>IF($D$36=0,,(D36/$D$36))</f>
        <v>1</v>
      </c>
      <c r="F36" s="6"/>
      <c r="G36" s="6"/>
      <c r="H36" s="6"/>
      <c r="I36" s="32" t="s">
        <v>46</v>
      </c>
      <c r="J36" s="33"/>
      <c r="K36" s="99">
        <f>SUM(K34:K35)</f>
        <v>210165.57835579998</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6.916666666666667</v>
      </c>
      <c r="E38" s="6"/>
      <c r="F38" s="6"/>
      <c r="G38" s="6"/>
      <c r="H38" s="6"/>
      <c r="I38" s="6"/>
      <c r="J38" s="6"/>
      <c r="K38" s="7"/>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41968.125879161598</v>
      </c>
      <c r="E41" s="90">
        <v>39032.8595893612</v>
      </c>
      <c r="F41" s="90">
        <v>35566.046043955801</v>
      </c>
      <c r="G41" s="90">
        <v>31600.225310856</v>
      </c>
      <c r="H41" s="90">
        <v>26650.390309597697</v>
      </c>
      <c r="I41" s="90">
        <v>19732.885660158299</v>
      </c>
      <c r="J41" s="90">
        <v>11850.7362001909</v>
      </c>
      <c r="K41" s="90">
        <v>3764.3093625185243</v>
      </c>
      <c r="L41" s="90">
        <v>0</v>
      </c>
      <c r="M41" s="94">
        <f>SUM(D41:L41)</f>
        <v>210165.57835580001</v>
      </c>
      <c r="N41" s="6" t="s">
        <v>165</v>
      </c>
    </row>
    <row r="42" spans="1:16" x14ac:dyDescent="0.25">
      <c r="A42" s="1"/>
      <c r="B42" s="6"/>
      <c r="C42" s="74" t="s">
        <v>80</v>
      </c>
      <c r="D42" s="35">
        <f>IF($M$41=0,,(D41/$M$41))</f>
        <v>0.1996907686191676</v>
      </c>
      <c r="E42" s="35">
        <f t="shared" ref="E42:M42" si="2">IF($M$41=0,,(E41/$M$41))</f>
        <v>0.18572432219742704</v>
      </c>
      <c r="F42" s="35">
        <f t="shared" si="2"/>
        <v>0.16922869254899692</v>
      </c>
      <c r="G42" s="35">
        <f t="shared" si="2"/>
        <v>0.15035871029916406</v>
      </c>
      <c r="H42" s="35">
        <f t="shared" si="2"/>
        <v>0.12680663750026608</v>
      </c>
      <c r="I42" s="35">
        <f t="shared" si="2"/>
        <v>9.3892091247937334E-2</v>
      </c>
      <c r="J42" s="35">
        <f t="shared" si="2"/>
        <v>5.6387617291582287E-2</v>
      </c>
      <c r="K42" s="35">
        <f t="shared" si="2"/>
        <v>1.7911160295458722E-2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47174.015096179915</v>
      </c>
      <c r="E45" s="90">
        <v>119294.16338935994</v>
      </c>
      <c r="F45" s="90">
        <v>25957.643513180039</v>
      </c>
      <c r="G45" s="90">
        <v>12949.639601709983</v>
      </c>
      <c r="H45" s="90">
        <v>3131.03134929</v>
      </c>
      <c r="I45" s="90">
        <v>1081.9659750799999</v>
      </c>
      <c r="J45" s="90">
        <v>249.20013793000001</v>
      </c>
      <c r="K45" s="90">
        <v>172.95049850000001</v>
      </c>
      <c r="L45" s="90">
        <v>154.96879457</v>
      </c>
      <c r="M45" s="24">
        <f>SUM(D45:L45)</f>
        <v>210165.57835579987</v>
      </c>
      <c r="N45" s="6"/>
    </row>
    <row r="46" spans="1:16" x14ac:dyDescent="0.25">
      <c r="A46" s="1"/>
      <c r="B46" s="6"/>
      <c r="C46" s="12" t="s">
        <v>80</v>
      </c>
      <c r="D46" s="35">
        <f>IF($M$45=0,,(D45/$M$45))</f>
        <v>0.22446118658078562</v>
      </c>
      <c r="E46" s="35">
        <f t="shared" ref="E46:L46" si="3">IF($M$45=0,,(E45/$M$45))</f>
        <v>0.5676198943834696</v>
      </c>
      <c r="F46" s="35">
        <f t="shared" si="3"/>
        <v>0.1235104421773343</v>
      </c>
      <c r="G46" s="35">
        <f t="shared" si="3"/>
        <v>6.1616367927705494E-2</v>
      </c>
      <c r="H46" s="35">
        <f t="shared" si="3"/>
        <v>1.489792654813016E-2</v>
      </c>
      <c r="I46" s="35">
        <f t="shared" si="3"/>
        <v>5.1481597678582998E-3</v>
      </c>
      <c r="J46" s="35">
        <f t="shared" si="3"/>
        <v>1.1857324109855734E-3</v>
      </c>
      <c r="K46" s="35">
        <f t="shared" si="3"/>
        <v>8.2292495209278953E-4</v>
      </c>
      <c r="L46" s="35">
        <f t="shared" si="3"/>
        <v>7.3736525163814188E-4</v>
      </c>
      <c r="M46" s="43">
        <f>IF($M$41=0,,(M45/$M$41))</f>
        <v>0.99999999999999933</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41146.276318599957</v>
      </c>
      <c r="E53" s="90">
        <v>31649.195647770008</v>
      </c>
      <c r="F53" s="90">
        <v>24537.447828650038</v>
      </c>
      <c r="G53" s="90">
        <v>37069.70078319007</v>
      </c>
      <c r="H53" s="90">
        <v>75762.957777589938</v>
      </c>
      <c r="I53" s="95">
        <f>SUM(D53:H53)</f>
        <v>210165.57835580001</v>
      </c>
      <c r="J53" s="7"/>
      <c r="K53" s="6"/>
      <c r="L53" s="6"/>
      <c r="M53" s="6"/>
      <c r="N53" s="6"/>
    </row>
    <row r="54" spans="1:14" x14ac:dyDescent="0.25">
      <c r="A54" s="1"/>
      <c r="B54" s="6"/>
      <c r="C54" s="74" t="s">
        <v>80</v>
      </c>
      <c r="D54" s="35">
        <f>IF($I$53=0,,(D53/$I$53))</f>
        <v>0.19578028257767946</v>
      </c>
      <c r="E54" s="35">
        <f t="shared" ref="E54:I54" si="4">IF($I$53=0,,(E53/$I$53))</f>
        <v>0.15059171865998661</v>
      </c>
      <c r="F54" s="35">
        <f t="shared" si="4"/>
        <v>0.11675293366599426</v>
      </c>
      <c r="G54" s="35">
        <f t="shared" si="4"/>
        <v>0.17638331202092897</v>
      </c>
      <c r="H54" s="35">
        <f t="shared" si="4"/>
        <v>0.3604917530754107</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8.4357099899999994</v>
      </c>
      <c r="E58" s="23">
        <v>0</v>
      </c>
      <c r="F58" s="23">
        <v>0</v>
      </c>
      <c r="G58" s="23">
        <v>0</v>
      </c>
      <c r="H58" s="30">
        <f>SUM(D58:G58)</f>
        <v>8.4357099899999994</v>
      </c>
      <c r="I58" s="6"/>
      <c r="J58" s="6"/>
      <c r="K58" s="6"/>
      <c r="L58" s="6"/>
      <c r="M58" s="6"/>
      <c r="N58" s="6"/>
    </row>
    <row r="59" spans="1:14" x14ac:dyDescent="0.25">
      <c r="A59" s="1"/>
      <c r="B59" s="6"/>
      <c r="C59" s="12" t="s">
        <v>81</v>
      </c>
      <c r="D59" s="44">
        <f>IF($M$41=0,,(D58/$M$41))</f>
        <v>4.0138399713195452E-5</v>
      </c>
      <c r="E59" s="44">
        <f>IF($M$41=0,,(E58/$M$41))</f>
        <v>0</v>
      </c>
      <c r="F59" s="44">
        <f>IF($M$41=0,,(F58/$M$41))</f>
        <v>0</v>
      </c>
      <c r="G59" s="44">
        <f>IF($M$41=0,,(G58/$M$41))</f>
        <v>0</v>
      </c>
      <c r="H59" s="45">
        <f>IF($M$41=0,,(H58/$M$41))</f>
        <v>4.0138399713195452E-5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0.35220000000000001</v>
      </c>
      <c r="E64" s="78"/>
      <c r="F64" s="6"/>
      <c r="G64" s="6"/>
      <c r="H64" s="6"/>
      <c r="I64" s="6"/>
      <c r="J64" s="6"/>
      <c r="K64" s="6"/>
      <c r="L64" s="6"/>
      <c r="M64" s="6"/>
      <c r="N64" s="6"/>
    </row>
    <row r="65" spans="1:14" x14ac:dyDescent="0.25">
      <c r="A65" s="1"/>
      <c r="B65" s="6"/>
      <c r="C65" s="74" t="s">
        <v>101</v>
      </c>
      <c r="D65" s="106">
        <v>0.58399999999999996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7235</v>
      </c>
      <c r="E71" s="71">
        <v>43404</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30012</v>
      </c>
      <c r="E74" s="71">
        <v>43395</v>
      </c>
      <c r="F74" s="76">
        <v>2.2499999999999999E-2</v>
      </c>
      <c r="G74" s="37" t="s">
        <v>11</v>
      </c>
      <c r="H74" s="36" t="s">
        <v>152</v>
      </c>
      <c r="I74" s="71">
        <v>44825</v>
      </c>
      <c r="J74" s="71">
        <v>44825</v>
      </c>
      <c r="K74" s="6"/>
      <c r="L74" s="6"/>
      <c r="M74" s="6"/>
      <c r="N74" s="6"/>
    </row>
    <row r="75" spans="1:14" x14ac:dyDescent="0.25">
      <c r="A75" s="1"/>
      <c r="B75" s="6"/>
      <c r="C75" s="73" t="s">
        <v>157</v>
      </c>
      <c r="D75" s="90">
        <v>27715</v>
      </c>
      <c r="E75" s="71">
        <v>43404</v>
      </c>
      <c r="F75" s="76">
        <v>1.2500000000000001E-2</v>
      </c>
      <c r="G75" s="37" t="s">
        <v>11</v>
      </c>
      <c r="H75" s="36" t="s">
        <v>152</v>
      </c>
      <c r="I75" s="71">
        <v>45189</v>
      </c>
      <c r="J75" s="71">
        <v>45189</v>
      </c>
      <c r="K75" s="6"/>
      <c r="L75" s="6"/>
      <c r="M75" s="6"/>
      <c r="N75" s="6"/>
    </row>
    <row r="76" spans="1:14" x14ac:dyDescent="0.25">
      <c r="A76" s="1"/>
      <c r="B76" s="6"/>
      <c r="C76" s="73" t="s">
        <v>160</v>
      </c>
      <c r="D76" s="90">
        <v>10730</v>
      </c>
      <c r="E76" s="71">
        <v>43395</v>
      </c>
      <c r="F76" s="76">
        <v>1.4999999999999999E-2</v>
      </c>
      <c r="G76" s="37" t="s">
        <v>11</v>
      </c>
      <c r="H76" s="36" t="s">
        <v>152</v>
      </c>
      <c r="I76" s="71">
        <v>45553</v>
      </c>
      <c r="J76" s="71">
        <v>45553</v>
      </c>
      <c r="K76" s="6"/>
      <c r="L76" s="6"/>
      <c r="M76" s="6"/>
      <c r="N76" s="6"/>
    </row>
    <row r="77" spans="1:14" x14ac:dyDescent="0.25">
      <c r="A77" s="1"/>
      <c r="B77" s="6"/>
      <c r="C77" s="73" t="s">
        <v>167</v>
      </c>
      <c r="D77" s="90">
        <v>4482</v>
      </c>
      <c r="E77" s="71">
        <v>43404</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166</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7">
        <v>13390.390000372834</v>
      </c>
      <c r="E89" s="6"/>
      <c r="F89" s="6"/>
      <c r="G89" s="6"/>
      <c r="H89" s="7"/>
      <c r="I89" s="6"/>
      <c r="J89" s="6"/>
      <c r="K89" s="6"/>
      <c r="L89" s="6"/>
      <c r="M89" s="6"/>
      <c r="N89" s="6"/>
    </row>
    <row r="90" spans="1:14" x14ac:dyDescent="0.25">
      <c r="A90" s="1"/>
      <c r="B90" s="6"/>
      <c r="C90" s="12" t="s">
        <v>22</v>
      </c>
      <c r="D90" s="108">
        <f>SUM(D71:D77)+SUM(D81:D86)+D89+D91</f>
        <v>163094.20280837282</v>
      </c>
      <c r="E90" s="7"/>
      <c r="F90" s="7"/>
      <c r="G90" s="7"/>
      <c r="H90" s="6"/>
      <c r="I90" s="7"/>
      <c r="J90" s="6"/>
      <c r="K90" s="6"/>
      <c r="L90" s="6"/>
      <c r="M90" s="6"/>
      <c r="N90" s="6"/>
    </row>
    <row r="91" spans="1:14" x14ac:dyDescent="0.25">
      <c r="A91" s="1"/>
      <c r="B91" s="6"/>
      <c r="C91" s="12" t="s">
        <v>60</v>
      </c>
      <c r="D91" s="90">
        <v>867.81280800000002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162</v>
      </c>
      <c r="J93" s="34" t="s">
        <v>163</v>
      </c>
      <c r="K93" s="34" t="s">
        <v>164</v>
      </c>
      <c r="L93" s="34" t="s">
        <v>46</v>
      </c>
      <c r="M93" s="6"/>
      <c r="N93" s="6"/>
    </row>
    <row r="94" spans="1:14" x14ac:dyDescent="0.25">
      <c r="A94" s="1"/>
      <c r="B94" s="6"/>
      <c r="C94" s="12" t="s">
        <v>23</v>
      </c>
      <c r="D94" s="90">
        <v>867.81280800000002</v>
      </c>
      <c r="E94" s="90">
        <v>8530.3500003728786</v>
      </c>
      <c r="F94" s="90">
        <v>27482.49</v>
      </c>
      <c r="G94" s="90">
        <v>24089.25</v>
      </c>
      <c r="H94" s="90">
        <v>35197.25</v>
      </c>
      <c r="I94" s="90">
        <v>65247.049999999988</v>
      </c>
      <c r="J94" s="90">
        <v>1680</v>
      </c>
      <c r="K94" s="90">
        <v>0</v>
      </c>
      <c r="L94" s="30">
        <f>SUM(D94:K94)</f>
        <v>163094.20280837285</v>
      </c>
      <c r="M94" s="6"/>
      <c r="N94" s="6"/>
    </row>
    <row r="95" spans="1:14" x14ac:dyDescent="0.25">
      <c r="A95" s="1"/>
      <c r="B95" s="6"/>
      <c r="C95" s="12" t="s">
        <v>82</v>
      </c>
      <c r="D95" s="35">
        <f>IF($L$94=0,,(D94/$L$94))</f>
        <v>5.3209298249529725E-3</v>
      </c>
      <c r="E95" s="35">
        <f t="shared" ref="E95:L95" si="5">IF($L$94=0,,(E94/$L$94))</f>
        <v>5.2303207922084108E-2</v>
      </c>
      <c r="F95" s="35">
        <f t="shared" si="5"/>
        <v>0.16850684774056923</v>
      </c>
      <c r="G95" s="35">
        <f t="shared" si="5"/>
        <v>0.14770144851993058</v>
      </c>
      <c r="H95" s="35">
        <f t="shared" si="5"/>
        <v>0.21580932610679562</v>
      </c>
      <c r="I95" s="35">
        <f t="shared" si="5"/>
        <v>0.40005744457184572</v>
      </c>
      <c r="J95" s="35">
        <f t="shared" si="5"/>
        <v>1.0300795313821866E-2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160009.41280837287</v>
      </c>
      <c r="E98" s="35">
        <f>IF($D$100=0,,(D98/$D$100))</f>
        <v>0.98108583906183056</v>
      </c>
      <c r="F98" s="6"/>
      <c r="G98" s="6"/>
      <c r="H98" s="6"/>
      <c r="I98" s="6"/>
      <c r="J98" s="6"/>
      <c r="K98" s="6"/>
      <c r="L98" s="6"/>
      <c r="M98" s="6"/>
      <c r="N98" s="6"/>
    </row>
    <row r="99" spans="1:14" x14ac:dyDescent="0.25">
      <c r="A99" s="1"/>
      <c r="B99" s="6"/>
      <c r="C99" s="12" t="s">
        <v>37</v>
      </c>
      <c r="D99" s="90">
        <v>3084.79</v>
      </c>
      <c r="E99" s="35">
        <f>IF($D$100=0,,(D99/$D$100))</f>
        <v>1.8914160938169371E-2</v>
      </c>
      <c r="F99" s="6"/>
      <c r="G99" s="6"/>
      <c r="H99" s="6"/>
      <c r="I99" s="6"/>
      <c r="J99" s="7"/>
      <c r="K99" s="6"/>
      <c r="L99" s="6"/>
      <c r="M99" s="6"/>
      <c r="N99" s="6"/>
    </row>
    <row r="100" spans="1:14" x14ac:dyDescent="0.25">
      <c r="A100" s="1"/>
      <c r="B100" s="6"/>
      <c r="C100" s="21" t="s">
        <v>46</v>
      </c>
      <c r="D100" s="30">
        <f>SUM(D98:D99)</f>
        <v>163094.20280837288</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220540.57835579998</v>
      </c>
      <c r="E105" s="109">
        <v>127406.812808</v>
      </c>
      <c r="F105" s="6"/>
      <c r="G105" s="6"/>
      <c r="H105" s="6"/>
      <c r="I105" s="6"/>
      <c r="J105" s="6"/>
      <c r="K105" s="6"/>
      <c r="L105" s="6"/>
      <c r="M105" s="6"/>
      <c r="N105" s="6"/>
    </row>
    <row r="106" spans="1:14" x14ac:dyDescent="0.25">
      <c r="B106" s="6"/>
      <c r="C106" s="49" t="s">
        <v>89</v>
      </c>
      <c r="D106" s="91"/>
      <c r="E106" s="109">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100"/>
      <c r="E108" s="110">
        <v>7807.1900003728797</v>
      </c>
      <c r="F108" s="6"/>
      <c r="G108" s="6"/>
      <c r="H108" s="6"/>
      <c r="I108" s="6"/>
      <c r="J108" s="6"/>
      <c r="K108" s="6"/>
      <c r="L108" s="6"/>
      <c r="M108" s="6"/>
      <c r="N108" s="6"/>
    </row>
    <row r="109" spans="1:14" x14ac:dyDescent="0.25">
      <c r="B109" s="6"/>
      <c r="C109" s="81" t="s">
        <v>46</v>
      </c>
      <c r="D109" s="82">
        <f>SUM(D105:D108)</f>
        <v>220540.57835579998</v>
      </c>
      <c r="E109" s="83">
        <f>SUM(E105:E108)</f>
        <v>163094.20280837288</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153671.69883220998</v>
      </c>
      <c r="E122" s="109">
        <f>+D99</f>
        <v>3084.79</v>
      </c>
      <c r="F122" s="6"/>
      <c r="G122" s="6"/>
      <c r="H122" s="6"/>
      <c r="I122" s="6"/>
      <c r="J122" s="6"/>
      <c r="K122" s="6"/>
      <c r="L122" s="6"/>
      <c r="M122" s="6"/>
      <c r="N122" s="6"/>
    </row>
    <row r="123" spans="2:14" x14ac:dyDescent="0.25">
      <c r="B123" s="6"/>
      <c r="C123" s="49" t="s">
        <v>11</v>
      </c>
      <c r="D123" s="91">
        <f>+D35+D18</f>
        <v>66868.879523590003</v>
      </c>
      <c r="E123" s="109">
        <f>+D98</f>
        <v>160009.41280837287</v>
      </c>
      <c r="F123" s="6"/>
      <c r="G123" s="6"/>
      <c r="H123" s="6"/>
      <c r="I123" s="6"/>
      <c r="J123" s="6"/>
      <c r="K123" s="6"/>
      <c r="L123" s="6"/>
      <c r="M123" s="6"/>
      <c r="N123" s="6"/>
    </row>
    <row r="124" spans="2:14" x14ac:dyDescent="0.25">
      <c r="B124" s="6"/>
      <c r="C124" s="50" t="s">
        <v>91</v>
      </c>
      <c r="D124" s="100"/>
      <c r="E124" s="101"/>
      <c r="F124" s="6"/>
      <c r="G124" s="6"/>
      <c r="H124" s="6"/>
      <c r="I124" s="6"/>
      <c r="J124" s="6"/>
      <c r="K124" s="6"/>
      <c r="L124" s="6"/>
      <c r="M124" s="6"/>
      <c r="N124" s="6"/>
    </row>
    <row r="125" spans="2:14" x14ac:dyDescent="0.25">
      <c r="B125" s="6"/>
      <c r="C125" s="84" t="s">
        <v>46</v>
      </c>
      <c r="D125" s="102">
        <f>SUM(D122:D124)</f>
        <v>220540.57835579998</v>
      </c>
      <c r="E125" s="103">
        <f>SUM(E122:E124)</f>
        <v>163094.20280837288</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b812923a-363a-40e5-80cb-9f5161b2a1be"/>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2018-08-29T09:06:08Z</cp:lastPrinted>
  <dcterms:created xsi:type="dcterms:W3CDTF">2012-02-01T12:08:15Z</dcterms:created>
  <dcterms:modified xsi:type="dcterms:W3CDTF">2018-12-17T09:26:18Z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