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 activeTab="4"/>
  </bookViews>
  <sheets>
    <sheet name="2011-12-30" sheetId="1" r:id="rId1"/>
    <sheet name="2011-09-30" sheetId="2" r:id="rId2"/>
    <sheet name="2011-06-30" sheetId="3" r:id="rId3"/>
    <sheet name="2011-03-31" sheetId="4" r:id="rId4"/>
    <sheet name="2010-12-31" sheetId="5" r:id="rId5"/>
  </sheets>
  <calcPr calcId="145621"/>
</workbook>
</file>

<file path=xl/calcChain.xml><?xml version="1.0" encoding="utf-8"?>
<calcChain xmlns="http://schemas.openxmlformats.org/spreadsheetml/2006/main">
  <c r="B86" i="5" l="1"/>
  <c r="B85" i="5"/>
  <c r="B79" i="5"/>
  <c r="B78" i="5"/>
  <c r="B77" i="5"/>
  <c r="B76" i="5"/>
  <c r="B75" i="5"/>
  <c r="B74" i="5"/>
  <c r="F28" i="5"/>
  <c r="F38" i="5"/>
  <c r="F68" i="5"/>
  <c r="B80" i="5"/>
  <c r="F34" i="5"/>
  <c r="B86" i="4"/>
  <c r="B85" i="4"/>
  <c r="B80" i="4"/>
  <c r="B79" i="4"/>
  <c r="B78" i="4"/>
  <c r="B77" i="4"/>
  <c r="B76" i="4"/>
  <c r="B75" i="4"/>
  <c r="B74" i="4"/>
  <c r="F68" i="4"/>
  <c r="F28" i="4"/>
  <c r="F34" i="4"/>
  <c r="B84" i="3"/>
  <c r="B83" i="3"/>
  <c r="B78" i="3"/>
  <c r="B77" i="3"/>
  <c r="B76" i="3"/>
  <c r="B75" i="3"/>
  <c r="B74" i="3"/>
  <c r="B73" i="3"/>
  <c r="B72" i="3"/>
  <c r="F68" i="3"/>
  <c r="F27" i="3"/>
  <c r="F38" i="3"/>
  <c r="F66" i="3"/>
  <c r="F34" i="3"/>
  <c r="B80" i="2"/>
  <c r="B72" i="2"/>
  <c r="B71" i="2"/>
  <c r="B70" i="2"/>
  <c r="B69" i="2"/>
  <c r="B75" i="2"/>
  <c r="B74" i="2"/>
  <c r="F63" i="2"/>
  <c r="F70" i="5" l="1"/>
  <c r="B87" i="5"/>
  <c r="B81" i="5"/>
  <c r="B87" i="4"/>
  <c r="F38" i="4"/>
  <c r="F70" i="4" s="1"/>
  <c r="B81" i="4"/>
  <c r="B85" i="3"/>
  <c r="B79" i="3"/>
  <c r="F34" i="2"/>
  <c r="F27" i="2"/>
  <c r="B76" i="1"/>
  <c r="B67" i="1"/>
  <c r="B66" i="1"/>
  <c r="B70" i="1"/>
  <c r="B68" i="1"/>
  <c r="B71" i="1"/>
  <c r="F60" i="1"/>
  <c r="F27" i="1"/>
  <c r="F38" i="2" l="1"/>
  <c r="F65" i="2" s="1"/>
  <c r="B81" i="2"/>
  <c r="B82" i="2" s="1"/>
  <c r="B73" i="2"/>
  <c r="B76" i="2" s="1"/>
  <c r="F34" i="1"/>
  <c r="F38" i="1" l="1"/>
  <c r="F62" i="1" s="1"/>
  <c r="B69" i="1"/>
  <c r="B72" i="1" s="1"/>
  <c r="B77" i="1"/>
  <c r="B78" i="1" s="1"/>
</calcChain>
</file>

<file path=xl/sharedStrings.xml><?xml version="1.0" encoding="utf-8"?>
<sst xmlns="http://schemas.openxmlformats.org/spreadsheetml/2006/main" count="1219" uniqueCount="220">
  <si>
    <t>Covered Bond Data</t>
  </si>
  <si>
    <t>Loan</t>
  </si>
  <si>
    <t>Isin</t>
  </si>
  <si>
    <t>Currency</t>
  </si>
  <si>
    <t>Maturity</t>
  </si>
  <si>
    <t>Nom (MSEK)</t>
  </si>
  <si>
    <t>Coupon</t>
  </si>
  <si>
    <t>LFH 505</t>
  </si>
  <si>
    <t>SE0002058941</t>
  </si>
  <si>
    <t>SEK</t>
  </si>
  <si>
    <t>LFH 506</t>
  </si>
  <si>
    <t>SE0002058958</t>
  </si>
  <si>
    <t>05/05/2014</t>
  </si>
  <si>
    <t>18/09/2013</t>
  </si>
  <si>
    <t>LFH 508</t>
  </si>
  <si>
    <t>SE0003361179</t>
  </si>
  <si>
    <t>15/03/2016</t>
  </si>
  <si>
    <t>EMTN</t>
  </si>
  <si>
    <t>LFH 1011</t>
  </si>
  <si>
    <t>XSO496605295</t>
  </si>
  <si>
    <t>EUR</t>
  </si>
  <si>
    <t>23/03/2015</t>
  </si>
  <si>
    <t>LFH 1012</t>
  </si>
  <si>
    <t>CHO111692858</t>
  </si>
  <si>
    <t>CHF</t>
  </si>
  <si>
    <t>21/07/2015</t>
  </si>
  <si>
    <t>LFH 1013</t>
  </si>
  <si>
    <t>XSO637812313</t>
  </si>
  <si>
    <t>16/06/2014</t>
  </si>
  <si>
    <t>LFH CHF 130408</t>
  </si>
  <si>
    <t>08/04/2013</t>
  </si>
  <si>
    <t>LFH CHF 180504</t>
  </si>
  <si>
    <t>CHO044814611</t>
  </si>
  <si>
    <t>04/05/2018</t>
  </si>
  <si>
    <t>LFH 1014</t>
  </si>
  <si>
    <t>CHO136119192</t>
  </si>
  <si>
    <t>CHO037056162</t>
  </si>
  <si>
    <t>12/09/2014</t>
  </si>
  <si>
    <t>float</t>
  </si>
  <si>
    <t>MTN</t>
  </si>
  <si>
    <t>LFH 325</t>
  </si>
  <si>
    <t>SE0002979104</t>
  </si>
  <si>
    <t>17/06/2020</t>
  </si>
  <si>
    <t>LFH 340</t>
  </si>
  <si>
    <t>SE0003550227</t>
  </si>
  <si>
    <t>21/09/2015</t>
  </si>
  <si>
    <t>LFH 341</t>
  </si>
  <si>
    <t>SE0003617729</t>
  </si>
  <si>
    <t>11/11/2015</t>
  </si>
  <si>
    <t>LFH 342</t>
  </si>
  <si>
    <t>SE0003621002</t>
  </si>
  <si>
    <t>19/11/2012</t>
  </si>
  <si>
    <t>LFH 343</t>
  </si>
  <si>
    <t>SE0003784362</t>
  </si>
  <si>
    <t>LFH 344</t>
  </si>
  <si>
    <t>SE0003787050</t>
  </si>
  <si>
    <t>09/08/2013</t>
  </si>
  <si>
    <t>LFH 345</t>
  </si>
  <si>
    <t>SE0003857671</t>
  </si>
  <si>
    <t>18/03/2013</t>
  </si>
  <si>
    <t>LFH 346</t>
  </si>
  <si>
    <t>SE0003963677</t>
  </si>
  <si>
    <t>17/05/2013</t>
  </si>
  <si>
    <t>LFH 347</t>
  </si>
  <si>
    <t>SE0003988724</t>
  </si>
  <si>
    <t>18/05/2015</t>
  </si>
  <si>
    <t>LFH 348</t>
  </si>
  <si>
    <t>SE0004051738</t>
  </si>
  <si>
    <t>29/06/2015</t>
  </si>
  <si>
    <t>LFH 350</t>
  </si>
  <si>
    <t>SE0004269272</t>
  </si>
  <si>
    <t>17/10/2013</t>
  </si>
  <si>
    <t>Total nominal Covered Bonds</t>
  </si>
  <si>
    <t>04/02/2013</t>
  </si>
  <si>
    <t>Float</t>
  </si>
  <si>
    <t>Fixed</t>
  </si>
  <si>
    <t>Opening date</t>
  </si>
  <si>
    <t>Sum</t>
  </si>
  <si>
    <t>20/01/2011</t>
  </si>
  <si>
    <t>28/09/2012</t>
  </si>
  <si>
    <t>18/07/2012</t>
  </si>
  <si>
    <t>18/01/2008</t>
  </si>
  <si>
    <t>08/06/2011</t>
  </si>
  <si>
    <t>12/08/2011</t>
  </si>
  <si>
    <t>16/03/2010</t>
  </si>
  <si>
    <t>24/03/2010</t>
  </si>
  <si>
    <t>25/06/2012</t>
  </si>
  <si>
    <t>15/11/2010</t>
  </si>
  <si>
    <t>01/02/2011</t>
  </si>
  <si>
    <t>10/03/2011</t>
  </si>
  <si>
    <t>12/05/2011</t>
  </si>
  <si>
    <t>02/02/2011</t>
  </si>
  <si>
    <t>11/10/2011</t>
  </si>
  <si>
    <t>20/06/2011</t>
  </si>
  <si>
    <t>16/09/2010</t>
  </si>
  <si>
    <t>05/11/2010</t>
  </si>
  <si>
    <t>27/08/2009</t>
  </si>
  <si>
    <t>Issuer and controll</t>
  </si>
  <si>
    <t>Issuer:</t>
  </si>
  <si>
    <t>Länsförsäkringar Hypotek AB</t>
  </si>
  <si>
    <t>CRD-compliant</t>
  </si>
  <si>
    <t>Länsförsäkringar Bank AB</t>
  </si>
  <si>
    <t>Yes</t>
  </si>
  <si>
    <t xml:space="preserve">Controlling authority: </t>
  </si>
  <si>
    <t>Finansinspektionen</t>
  </si>
  <si>
    <t>Long Rating</t>
  </si>
  <si>
    <t>S&amp;P</t>
  </si>
  <si>
    <t>Moody's</t>
  </si>
  <si>
    <t>Covered bond</t>
  </si>
  <si>
    <t>AAA/stable</t>
  </si>
  <si>
    <t>Aaa/stable</t>
  </si>
  <si>
    <t>Owner</t>
  </si>
  <si>
    <t>A/stable</t>
  </si>
  <si>
    <t>A2/negativ</t>
  </si>
  <si>
    <t>Parent company</t>
  </si>
  <si>
    <t>Domestic benchmark covered bonds</t>
  </si>
  <si>
    <t>Interest type</t>
  </si>
  <si>
    <t>Maturity, expressed in SEK</t>
  </si>
  <si>
    <t>Total</t>
  </si>
  <si>
    <t>2017-2021</t>
  </si>
  <si>
    <t>Bonds in EUR and CHF are calculated with the swap rate</t>
  </si>
  <si>
    <t>LFH CHF 120508</t>
  </si>
  <si>
    <t>CH0037056055</t>
  </si>
  <si>
    <t>18/1/2008</t>
  </si>
  <si>
    <t>08/05/2012</t>
  </si>
  <si>
    <t>LFH 504</t>
  </si>
  <si>
    <t>SE0002058933</t>
  </si>
  <si>
    <t>12/10/2011</t>
  </si>
  <si>
    <t>21/03/2012</t>
  </si>
  <si>
    <t>LFH 323</t>
  </si>
  <si>
    <t>SE0002909853</t>
  </si>
  <si>
    <t>18/06/2009</t>
  </si>
  <si>
    <t>LFH 329</t>
  </si>
  <si>
    <t>SE0003172675</t>
  </si>
  <si>
    <t>03/02/2010</t>
  </si>
  <si>
    <t>LFH 330</t>
  </si>
  <si>
    <t>SE0003175546</t>
  </si>
  <si>
    <t>31/08/2012</t>
  </si>
  <si>
    <t>02/03/2010</t>
  </si>
  <si>
    <t>SE0003212182</t>
  </si>
  <si>
    <t>LFH 332</t>
  </si>
  <si>
    <t>LFH 338</t>
  </si>
  <si>
    <t>SE0003524172</t>
  </si>
  <si>
    <t>10/09/2010</t>
  </si>
  <si>
    <t>15/03/2012</t>
  </si>
  <si>
    <t>LFH 339</t>
  </si>
  <si>
    <t>SE000324180</t>
  </si>
  <si>
    <t>17/09/2012</t>
  </si>
  <si>
    <t>LFH 349</t>
  </si>
  <si>
    <t>SE0004057701</t>
  </si>
  <si>
    <t>04/07/2012</t>
  </si>
  <si>
    <t>22/06/2011</t>
  </si>
  <si>
    <t>LFH 327</t>
  </si>
  <si>
    <t>SE0003087840</t>
  </si>
  <si>
    <t>14/12/2011</t>
  </si>
  <si>
    <t>09/12/2009</t>
  </si>
  <si>
    <t>LFH 334</t>
  </si>
  <si>
    <t>SE0003330265</t>
  </si>
  <si>
    <t>03/05/2010</t>
  </si>
  <si>
    <t>10/11/2011</t>
  </si>
  <si>
    <t>LFH 335</t>
  </si>
  <si>
    <t>SE0003330091</t>
  </si>
  <si>
    <t>04/05/2010</t>
  </si>
  <si>
    <t>11/11/2011</t>
  </si>
  <si>
    <t>LFH 336</t>
  </si>
  <si>
    <t>SE0003332436</t>
  </si>
  <si>
    <t>10/05/2010</t>
  </si>
  <si>
    <t>17/11/2011</t>
  </si>
  <si>
    <t>LFH CHF 110908</t>
  </si>
  <si>
    <t>CH0037056048</t>
  </si>
  <si>
    <t>08/09/2011</t>
  </si>
  <si>
    <t>LFH 328</t>
  </si>
  <si>
    <t>SE0003172477</t>
  </si>
  <si>
    <t>15/01/2010</t>
  </si>
  <si>
    <t>20/07/2011</t>
  </si>
  <si>
    <t>LFH 331</t>
  </si>
  <si>
    <t>SE0003207422</t>
  </si>
  <si>
    <t>26/08/2011</t>
  </si>
  <si>
    <t>LFH 333</t>
  </si>
  <si>
    <t>SE0003212570</t>
  </si>
  <si>
    <t>04/03/2010</t>
  </si>
  <si>
    <t>09/09/2011</t>
  </si>
  <si>
    <t>Covered Bonds</t>
  </si>
  <si>
    <t>LFH 501</t>
  </si>
  <si>
    <t>SE0002014969</t>
  </si>
  <si>
    <t>25/03/2011</t>
  </si>
  <si>
    <t>16/06/2011</t>
  </si>
  <si>
    <t>LFH 319</t>
  </si>
  <si>
    <t>SE0002832584</t>
  </si>
  <si>
    <t>27/03/2009</t>
  </si>
  <si>
    <t>15/06/2011</t>
  </si>
  <si>
    <t>LFH 321</t>
  </si>
  <si>
    <t>SE0002869834</t>
  </si>
  <si>
    <t>04/05/2009</t>
  </si>
  <si>
    <t>11/05/2011</t>
  </si>
  <si>
    <t>LFH 337</t>
  </si>
  <si>
    <t>SE0003424191</t>
  </si>
  <si>
    <t>17/06/2010</t>
  </si>
  <si>
    <t>LFH 320</t>
  </si>
  <si>
    <t>SE0002837468</t>
  </si>
  <si>
    <t>16/04/2009</t>
  </si>
  <si>
    <t>21/04/2011</t>
  </si>
  <si>
    <t>LFH 322</t>
  </si>
  <si>
    <t>SE0002869669</t>
  </si>
  <si>
    <t>16/05/2011</t>
  </si>
  <si>
    <t>LFH 326</t>
  </si>
  <si>
    <t>SE0003087832</t>
  </si>
  <si>
    <t>14/06/2011</t>
  </si>
  <si>
    <t>06/08/2008</t>
  </si>
  <si>
    <t>LFH 315</t>
  </si>
  <si>
    <t>SE0002762674</t>
  </si>
  <si>
    <t>04/02/2009</t>
  </si>
  <si>
    <t>18/02/2011</t>
  </si>
  <si>
    <t>LFH 318</t>
  </si>
  <si>
    <t>SE0002832543</t>
  </si>
  <si>
    <t>25/03/2009</t>
  </si>
  <si>
    <t>17/01/2011</t>
  </si>
  <si>
    <t>LFH 305</t>
  </si>
  <si>
    <t>SE0002361881</t>
  </si>
  <si>
    <t>12/02/2008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</si>
</sst>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3" fontId="1" fillId="0" borderId="4" xfId="0" applyNumberFormat="1" applyFont="1" applyBorder="1"/>
    <xf numFmtId="0" fontId="2" fillId="0" borderId="5" xfId="0" applyFont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14" fontId="2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1" fillId="0" borderId="7" xfId="0" applyFont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3" fontId="1" fillId="0" borderId="0" xfId="0" applyNumberFormat="1" applyFont="1" applyFill="1" applyBorder="1"/>
    <xf numFmtId="2" fontId="1" fillId="0" borderId="4" xfId="0" applyNumberFormat="1" applyFont="1" applyFill="1" applyBorder="1"/>
    <xf numFmtId="3" fontId="2" fillId="0" borderId="0" xfId="0" applyNumberFormat="1" applyFont="1" applyFill="1" applyBorder="1"/>
    <xf numFmtId="0" fontId="3" fillId="0" borderId="3" xfId="0" applyFont="1" applyFill="1" applyBorder="1"/>
    <xf numFmtId="0" fontId="1" fillId="0" borderId="4" xfId="0" applyFont="1" applyFill="1" applyBorder="1" applyAlignment="1">
      <alignment horizontal="right"/>
    </xf>
    <xf numFmtId="164" fontId="1" fillId="0" borderId="4" xfId="0" applyNumberFormat="1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3" fontId="2" fillId="0" borderId="6" xfId="0" applyNumberFormat="1" applyFont="1" applyBorder="1"/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5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0" borderId="8" xfId="0" applyFont="1" applyBorder="1"/>
    <xf numFmtId="0" fontId="7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1" fillId="0" borderId="6" xfId="0" applyFont="1" applyBorder="1"/>
    <xf numFmtId="0" fontId="2" fillId="2" borderId="1" xfId="0" applyFont="1" applyFill="1" applyBorder="1"/>
    <xf numFmtId="0" fontId="0" fillId="2" borderId="7" xfId="0" applyFill="1" applyBorder="1"/>
    <xf numFmtId="0" fontId="0" fillId="2" borderId="2" xfId="0" applyFill="1" applyBorder="1"/>
    <xf numFmtId="0" fontId="2" fillId="2" borderId="5" xfId="0" applyFont="1" applyFill="1" applyBorder="1"/>
    <xf numFmtId="0" fontId="0" fillId="2" borderId="8" xfId="0" applyFill="1" applyBorder="1"/>
    <xf numFmtId="0" fontId="0" fillId="2" borderId="6" xfId="0" applyFill="1" applyBorder="1"/>
    <xf numFmtId="0" fontId="3" fillId="2" borderId="5" xfId="0" applyFont="1" applyFill="1" applyBorder="1"/>
    <xf numFmtId="0" fontId="1" fillId="2" borderId="8" xfId="0" applyFont="1" applyFill="1" applyBorder="1"/>
    <xf numFmtId="0" fontId="1" fillId="2" borderId="6" xfId="0" applyFont="1" applyFill="1" applyBorder="1"/>
    <xf numFmtId="0" fontId="2" fillId="2" borderId="9" xfId="0" applyFont="1" applyFill="1" applyBorder="1" applyAlignment="1">
      <alignment wrapText="1"/>
    </xf>
    <xf numFmtId="0" fontId="1" fillId="2" borderId="11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3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</xdr:rowOff>
    </xdr:from>
    <xdr:ext cx="2162175" cy="547056"/>
    <xdr:pic>
      <xdr:nvPicPr>
        <xdr:cNvPr id="2" name="Logga-LF-Bank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6"/>
          <a:ext cx="2162175" cy="54705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78"/>
  <sheetViews>
    <sheetView topLeftCell="A7" zoomScaleNormal="100" workbookViewId="0">
      <selection activeCell="I37" sqref="I37"/>
    </sheetView>
  </sheetViews>
  <sheetFormatPr defaultRowHeight="15.75" x14ac:dyDescent="0.25"/>
  <cols>
    <col min="1" max="1" width="18.85546875" style="1" customWidth="1"/>
    <col min="2" max="2" width="15.85546875" style="1" customWidth="1"/>
    <col min="3" max="3" width="15.5703125" style="1" customWidth="1"/>
    <col min="4" max="4" width="15.7109375" style="1" customWidth="1"/>
    <col min="5" max="5" width="14.28515625" style="1" customWidth="1"/>
    <col min="6" max="6" width="14.7109375" style="1" customWidth="1"/>
    <col min="7" max="8" width="10.5703125" style="1" customWidth="1"/>
    <col min="9" max="16384" width="9.140625" style="1"/>
  </cols>
  <sheetData>
    <row r="5" spans="1:9" ht="18.75" x14ac:dyDescent="0.3">
      <c r="A5" s="2" t="s">
        <v>0</v>
      </c>
      <c r="C5" s="10">
        <v>40907</v>
      </c>
    </row>
    <row r="6" spans="1:9" ht="19.5" thickBot="1" x14ac:dyDescent="0.35">
      <c r="A6" s="2"/>
    </row>
    <row r="7" spans="1:9" x14ac:dyDescent="0.25">
      <c r="A7" s="45" t="s">
        <v>97</v>
      </c>
      <c r="B7" s="46"/>
      <c r="C7" s="46"/>
      <c r="D7" s="46"/>
      <c r="E7" s="46"/>
      <c r="F7" s="46"/>
      <c r="G7" s="47"/>
      <c r="H7"/>
      <c r="I7"/>
    </row>
    <row r="8" spans="1:9" ht="16.5" thickBot="1" x14ac:dyDescent="0.3">
      <c r="A8" s="48"/>
      <c r="B8" s="49"/>
      <c r="C8" s="49"/>
      <c r="D8" s="49"/>
      <c r="E8" s="49"/>
      <c r="F8" s="49"/>
      <c r="G8" s="50"/>
      <c r="H8"/>
      <c r="I8"/>
    </row>
    <row r="9" spans="1:9" x14ac:dyDescent="0.25">
      <c r="A9" s="7" t="s">
        <v>98</v>
      </c>
      <c r="B9" s="36" t="s">
        <v>99</v>
      </c>
      <c r="C9" s="36"/>
      <c r="D9" s="11"/>
      <c r="E9" s="11"/>
      <c r="F9" s="11"/>
      <c r="G9" s="8"/>
      <c r="H9" s="11"/>
      <c r="I9" s="11"/>
    </row>
    <row r="10" spans="1:9" x14ac:dyDescent="0.25">
      <c r="A10" s="7" t="s">
        <v>114</v>
      </c>
      <c r="B10" s="36" t="s">
        <v>101</v>
      </c>
      <c r="C10" s="36"/>
      <c r="D10" s="11"/>
      <c r="E10" s="11"/>
      <c r="F10" s="30"/>
      <c r="G10" s="42"/>
      <c r="H10" s="56"/>
      <c r="I10" s="56"/>
    </row>
    <row r="11" spans="1:9" x14ac:dyDescent="0.25">
      <c r="A11" s="7" t="s">
        <v>103</v>
      </c>
      <c r="B11" s="37" t="s">
        <v>104</v>
      </c>
      <c r="C11" s="37"/>
      <c r="D11" s="11"/>
      <c r="E11" s="11"/>
      <c r="F11" s="30"/>
      <c r="G11" s="42"/>
      <c r="H11" s="56"/>
      <c r="I11" s="56"/>
    </row>
    <row r="12" spans="1:9" x14ac:dyDescent="0.25">
      <c r="A12" s="7"/>
      <c r="B12" s="11"/>
      <c r="C12" s="11"/>
      <c r="D12" s="11"/>
      <c r="E12" s="11"/>
      <c r="F12" s="11"/>
      <c r="G12" s="8"/>
      <c r="H12"/>
      <c r="I12"/>
    </row>
    <row r="13" spans="1:9" x14ac:dyDescent="0.25">
      <c r="A13" s="9" t="s">
        <v>105</v>
      </c>
      <c r="B13" s="12" t="s">
        <v>106</v>
      </c>
      <c r="C13" s="12" t="s">
        <v>107</v>
      </c>
      <c r="D13" s="12"/>
      <c r="E13" s="11" t="s">
        <v>100</v>
      </c>
      <c r="F13" s="11"/>
      <c r="G13" s="8"/>
      <c r="H13"/>
      <c r="I13"/>
    </row>
    <row r="14" spans="1:9" x14ac:dyDescent="0.25">
      <c r="A14" s="9" t="s">
        <v>108</v>
      </c>
      <c r="B14" s="37" t="s">
        <v>109</v>
      </c>
      <c r="C14" s="37" t="s">
        <v>110</v>
      </c>
      <c r="D14" s="37"/>
      <c r="E14" s="41" t="s">
        <v>102</v>
      </c>
      <c r="F14" s="11"/>
      <c r="G14" s="8"/>
      <c r="H14"/>
      <c r="I14"/>
    </row>
    <row r="15" spans="1:9" x14ac:dyDescent="0.25">
      <c r="A15" s="9" t="s">
        <v>111</v>
      </c>
      <c r="B15" s="37" t="s">
        <v>112</v>
      </c>
      <c r="C15" s="37" t="s">
        <v>113</v>
      </c>
      <c r="D15" s="37"/>
      <c r="E15" s="37"/>
      <c r="F15" s="11"/>
      <c r="G15" s="8"/>
      <c r="H15"/>
      <c r="I15"/>
    </row>
    <row r="16" spans="1:9" ht="19.5" thickBot="1" x14ac:dyDescent="0.35">
      <c r="A16" s="43"/>
      <c r="B16" s="40"/>
      <c r="C16" s="40"/>
      <c r="D16" s="40"/>
      <c r="E16" s="40"/>
      <c r="F16" s="40"/>
      <c r="G16" s="44"/>
    </row>
    <row r="17" spans="1:7" ht="16.5" thickBot="1" x14ac:dyDescent="0.3">
      <c r="A17" s="13"/>
      <c r="B17" s="13"/>
      <c r="C17" s="13"/>
      <c r="D17" s="13"/>
      <c r="E17" s="13"/>
      <c r="F17" s="13"/>
      <c r="G17" s="13"/>
    </row>
    <row r="18" spans="1:7" x14ac:dyDescent="0.25">
      <c r="A18" s="45" t="s">
        <v>182</v>
      </c>
      <c r="B18" s="38"/>
      <c r="C18" s="38"/>
      <c r="D18" s="38"/>
      <c r="E18" s="38"/>
      <c r="F18" s="38"/>
      <c r="G18" s="39"/>
    </row>
    <row r="19" spans="1:7" ht="16.5" thickBot="1" x14ac:dyDescent="0.3">
      <c r="A19" s="51"/>
      <c r="B19" s="52"/>
      <c r="C19" s="52"/>
      <c r="D19" s="52"/>
      <c r="E19" s="52"/>
      <c r="F19" s="52"/>
      <c r="G19" s="53"/>
    </row>
    <row r="20" spans="1:7" x14ac:dyDescent="0.25">
      <c r="A20" s="57"/>
      <c r="B20" s="57"/>
      <c r="C20" s="15"/>
      <c r="D20" s="15"/>
      <c r="E20" s="15"/>
      <c r="F20" s="15"/>
      <c r="G20" s="16"/>
    </row>
    <row r="21" spans="1:7" x14ac:dyDescent="0.25">
      <c r="A21" s="57" t="s">
        <v>115</v>
      </c>
      <c r="B21" s="57"/>
      <c r="C21" s="15"/>
      <c r="D21" s="15"/>
      <c r="E21" s="15"/>
      <c r="F21" s="15"/>
      <c r="G21" s="16"/>
    </row>
    <row r="22" spans="1:7" x14ac:dyDescent="0.25">
      <c r="A22" s="14" t="s">
        <v>1</v>
      </c>
      <c r="B22" s="15" t="s">
        <v>2</v>
      </c>
      <c r="C22" s="15" t="s">
        <v>3</v>
      </c>
      <c r="D22" s="15" t="s">
        <v>76</v>
      </c>
      <c r="E22" s="15" t="s">
        <v>4</v>
      </c>
      <c r="F22" s="15" t="s">
        <v>5</v>
      </c>
      <c r="G22" s="16" t="s">
        <v>6</v>
      </c>
    </row>
    <row r="23" spans="1:7" x14ac:dyDescent="0.25">
      <c r="A23" s="17" t="s">
        <v>125</v>
      </c>
      <c r="B23" s="18" t="s">
        <v>126</v>
      </c>
      <c r="C23" s="18" t="s">
        <v>9</v>
      </c>
      <c r="D23" s="18" t="s">
        <v>127</v>
      </c>
      <c r="E23" s="18" t="s">
        <v>128</v>
      </c>
      <c r="F23" s="18">
        <v>6477</v>
      </c>
      <c r="G23" s="21">
        <v>4.5</v>
      </c>
    </row>
    <row r="24" spans="1:7" x14ac:dyDescent="0.25">
      <c r="A24" s="17" t="s">
        <v>7</v>
      </c>
      <c r="B24" s="18" t="s">
        <v>8</v>
      </c>
      <c r="C24" s="18" t="s">
        <v>9</v>
      </c>
      <c r="D24" s="35" t="s">
        <v>78</v>
      </c>
      <c r="E24" s="18" t="s">
        <v>13</v>
      </c>
      <c r="F24" s="20">
        <v>11914</v>
      </c>
      <c r="G24" s="21">
        <v>4.5</v>
      </c>
    </row>
    <row r="25" spans="1:7" x14ac:dyDescent="0.25">
      <c r="A25" s="17" t="s">
        <v>10</v>
      </c>
      <c r="B25" s="18" t="s">
        <v>11</v>
      </c>
      <c r="C25" s="18" t="s">
        <v>9</v>
      </c>
      <c r="D25" s="18" t="s">
        <v>79</v>
      </c>
      <c r="E25" s="18" t="s">
        <v>12</v>
      </c>
      <c r="F25" s="20">
        <v>17349</v>
      </c>
      <c r="G25" s="21">
        <v>4.5</v>
      </c>
    </row>
    <row r="26" spans="1:7" x14ac:dyDescent="0.25">
      <c r="A26" s="17" t="s">
        <v>14</v>
      </c>
      <c r="B26" s="18" t="s">
        <v>15</v>
      </c>
      <c r="C26" s="18" t="s">
        <v>9</v>
      </c>
      <c r="D26" s="18" t="s">
        <v>80</v>
      </c>
      <c r="E26" s="18" t="s">
        <v>16</v>
      </c>
      <c r="F26" s="20">
        <v>18150</v>
      </c>
      <c r="G26" s="21">
        <v>4</v>
      </c>
    </row>
    <row r="27" spans="1:7" x14ac:dyDescent="0.25">
      <c r="A27" s="17"/>
      <c r="B27" s="18"/>
      <c r="C27" s="18"/>
      <c r="D27" s="18"/>
      <c r="E27" s="18"/>
      <c r="F27" s="22">
        <f>SUM(F23:F26)</f>
        <v>53890</v>
      </c>
      <c r="G27" s="19"/>
    </row>
    <row r="28" spans="1:7" x14ac:dyDescent="0.25">
      <c r="A28" s="23" t="s">
        <v>17</v>
      </c>
      <c r="B28" s="18"/>
      <c r="C28" s="18"/>
      <c r="D28" s="18"/>
      <c r="E28" s="18"/>
      <c r="F28" s="18"/>
      <c r="G28" s="19"/>
    </row>
    <row r="29" spans="1:7" x14ac:dyDescent="0.25">
      <c r="A29" s="14" t="s">
        <v>1</v>
      </c>
      <c r="B29" s="18" t="s">
        <v>2</v>
      </c>
      <c r="C29" s="18" t="s">
        <v>3</v>
      </c>
      <c r="D29" s="18" t="s">
        <v>76</v>
      </c>
      <c r="E29" s="18" t="s">
        <v>4</v>
      </c>
      <c r="F29" s="18" t="s">
        <v>5</v>
      </c>
      <c r="G29" s="19" t="s">
        <v>6</v>
      </c>
    </row>
    <row r="30" spans="1:7" x14ac:dyDescent="0.25">
      <c r="A30" s="17" t="s">
        <v>121</v>
      </c>
      <c r="B30" s="18" t="s">
        <v>122</v>
      </c>
      <c r="C30" s="18" t="s">
        <v>24</v>
      </c>
      <c r="D30" s="18" t="s">
        <v>123</v>
      </c>
      <c r="E30" s="18" t="s">
        <v>124</v>
      </c>
      <c r="F30" s="18">
        <v>175</v>
      </c>
      <c r="G30" s="19">
        <v>2.7149999999999999</v>
      </c>
    </row>
    <row r="31" spans="1:7" x14ac:dyDescent="0.25">
      <c r="A31" s="17" t="s">
        <v>29</v>
      </c>
      <c r="B31" s="18" t="s">
        <v>36</v>
      </c>
      <c r="C31" s="18" t="s">
        <v>24</v>
      </c>
      <c r="D31" s="18" t="s">
        <v>81</v>
      </c>
      <c r="E31" s="18" t="s">
        <v>30</v>
      </c>
      <c r="F31" s="20">
        <v>233</v>
      </c>
      <c r="G31" s="19">
        <v>2.8050000000000002</v>
      </c>
    </row>
    <row r="32" spans="1:7" x14ac:dyDescent="0.25">
      <c r="A32" s="17" t="s">
        <v>26</v>
      </c>
      <c r="B32" s="18" t="s">
        <v>27</v>
      </c>
      <c r="C32" s="18" t="s">
        <v>20</v>
      </c>
      <c r="D32" s="18" t="s">
        <v>82</v>
      </c>
      <c r="E32" s="18" t="s">
        <v>28</v>
      </c>
      <c r="F32" s="20">
        <v>9032</v>
      </c>
      <c r="G32" s="19">
        <v>2.625</v>
      </c>
    </row>
    <row r="33" spans="1:7" x14ac:dyDescent="0.25">
      <c r="A33" s="17" t="s">
        <v>34</v>
      </c>
      <c r="B33" s="18" t="s">
        <v>35</v>
      </c>
      <c r="C33" s="18" t="s">
        <v>24</v>
      </c>
      <c r="D33" s="18" t="s">
        <v>83</v>
      </c>
      <c r="E33" s="18" t="s">
        <v>37</v>
      </c>
      <c r="F33" s="20">
        <v>1275</v>
      </c>
      <c r="G33" s="24" t="s">
        <v>38</v>
      </c>
    </row>
    <row r="34" spans="1:7" x14ac:dyDescent="0.25">
      <c r="A34" s="17" t="s">
        <v>18</v>
      </c>
      <c r="B34" s="18" t="s">
        <v>19</v>
      </c>
      <c r="C34" s="18" t="s">
        <v>20</v>
      </c>
      <c r="D34" s="18" t="s">
        <v>84</v>
      </c>
      <c r="E34" s="18" t="s">
        <v>21</v>
      </c>
      <c r="F34" s="20">
        <f>6753+2977</f>
        <v>9730</v>
      </c>
      <c r="G34" s="19">
        <v>2.875</v>
      </c>
    </row>
    <row r="35" spans="1:7" x14ac:dyDescent="0.25">
      <c r="A35" s="17" t="s">
        <v>22</v>
      </c>
      <c r="B35" s="18" t="s">
        <v>23</v>
      </c>
      <c r="C35" s="18" t="s">
        <v>24</v>
      </c>
      <c r="D35" s="18" t="s">
        <v>85</v>
      </c>
      <c r="E35" s="18" t="s">
        <v>25</v>
      </c>
      <c r="F35" s="20">
        <v>847</v>
      </c>
      <c r="G35" s="25">
        <v>1.75</v>
      </c>
    </row>
    <row r="36" spans="1:7" x14ac:dyDescent="0.25">
      <c r="A36" s="17" t="s">
        <v>31</v>
      </c>
      <c r="B36" s="18" t="s">
        <v>32</v>
      </c>
      <c r="C36" s="18" t="s">
        <v>24</v>
      </c>
      <c r="D36" s="18" t="s">
        <v>208</v>
      </c>
      <c r="E36" s="18" t="s">
        <v>33</v>
      </c>
      <c r="F36" s="20">
        <v>290</v>
      </c>
      <c r="G36" s="19">
        <v>3.6549999999999998</v>
      </c>
    </row>
    <row r="37" spans="1:7" x14ac:dyDescent="0.25">
      <c r="A37" s="17"/>
      <c r="B37" s="18"/>
      <c r="C37" s="18"/>
      <c r="D37" s="18"/>
      <c r="E37" s="18"/>
      <c r="F37" s="20"/>
      <c r="G37" s="24"/>
    </row>
    <row r="38" spans="1:7" x14ac:dyDescent="0.25">
      <c r="A38" s="17"/>
      <c r="B38" s="18"/>
      <c r="C38" s="18"/>
      <c r="D38" s="18"/>
      <c r="E38" s="18"/>
      <c r="F38" s="22">
        <f>SUM(F30:F37)</f>
        <v>21582</v>
      </c>
      <c r="G38" s="19"/>
    </row>
    <row r="39" spans="1:7" x14ac:dyDescent="0.25">
      <c r="A39" s="23" t="s">
        <v>39</v>
      </c>
      <c r="B39" s="18"/>
      <c r="C39" s="18"/>
      <c r="D39" s="18"/>
      <c r="E39" s="18"/>
      <c r="F39" s="18"/>
      <c r="G39" s="19"/>
    </row>
    <row r="40" spans="1:7" x14ac:dyDescent="0.25">
      <c r="A40" s="14" t="s">
        <v>1</v>
      </c>
      <c r="B40" s="18" t="s">
        <v>2</v>
      </c>
      <c r="C40" s="18" t="s">
        <v>3</v>
      </c>
      <c r="D40" s="18" t="s">
        <v>76</v>
      </c>
      <c r="E40" s="18" t="s">
        <v>4</v>
      </c>
      <c r="F40" s="18" t="s">
        <v>5</v>
      </c>
      <c r="G40" s="19" t="s">
        <v>6</v>
      </c>
    </row>
    <row r="41" spans="1:7" x14ac:dyDescent="0.25">
      <c r="A41" s="17" t="s">
        <v>132</v>
      </c>
      <c r="B41" s="18" t="s">
        <v>133</v>
      </c>
      <c r="C41" s="18" t="s">
        <v>9</v>
      </c>
      <c r="D41" s="18" t="s">
        <v>134</v>
      </c>
      <c r="E41" s="18" t="s">
        <v>128</v>
      </c>
      <c r="F41" s="18">
        <v>815</v>
      </c>
      <c r="G41" s="24" t="s">
        <v>38</v>
      </c>
    </row>
    <row r="42" spans="1:7" x14ac:dyDescent="0.25">
      <c r="A42" s="17" t="s">
        <v>135</v>
      </c>
      <c r="B42" s="18" t="s">
        <v>136</v>
      </c>
      <c r="C42" s="18" t="s">
        <v>9</v>
      </c>
      <c r="D42" s="18" t="s">
        <v>134</v>
      </c>
      <c r="E42" s="18" t="s">
        <v>128</v>
      </c>
      <c r="F42" s="18">
        <v>1735</v>
      </c>
      <c r="G42" s="24" t="s">
        <v>38</v>
      </c>
    </row>
    <row r="43" spans="1:7" x14ac:dyDescent="0.25">
      <c r="A43" s="17" t="s">
        <v>141</v>
      </c>
      <c r="B43" s="18" t="s">
        <v>142</v>
      </c>
      <c r="C43" s="18" t="s">
        <v>9</v>
      </c>
      <c r="D43" s="18" t="s">
        <v>143</v>
      </c>
      <c r="E43" s="18" t="s">
        <v>144</v>
      </c>
      <c r="F43" s="18">
        <v>1340</v>
      </c>
      <c r="G43" s="24" t="s">
        <v>38</v>
      </c>
    </row>
    <row r="44" spans="1:7" x14ac:dyDescent="0.25">
      <c r="A44" s="17" t="s">
        <v>129</v>
      </c>
      <c r="B44" s="18" t="s">
        <v>130</v>
      </c>
      <c r="C44" s="18" t="s">
        <v>9</v>
      </c>
      <c r="D44" s="18" t="s">
        <v>131</v>
      </c>
      <c r="E44" s="18" t="s">
        <v>86</v>
      </c>
      <c r="F44" s="18">
        <v>100</v>
      </c>
      <c r="G44" s="24" t="s">
        <v>38</v>
      </c>
    </row>
    <row r="45" spans="1:7" x14ac:dyDescent="0.25">
      <c r="A45" s="17" t="s">
        <v>148</v>
      </c>
      <c r="B45" s="18" t="s">
        <v>149</v>
      </c>
      <c r="C45" s="18" t="s">
        <v>9</v>
      </c>
      <c r="D45" s="18" t="s">
        <v>151</v>
      </c>
      <c r="E45" s="18" t="s">
        <v>150</v>
      </c>
      <c r="F45" s="18">
        <v>150</v>
      </c>
      <c r="G45" s="24" t="s">
        <v>38</v>
      </c>
    </row>
    <row r="46" spans="1:7" x14ac:dyDescent="0.25">
      <c r="A46" s="17" t="s">
        <v>140</v>
      </c>
      <c r="B46" s="18" t="s">
        <v>139</v>
      </c>
      <c r="C46" s="18" t="s">
        <v>9</v>
      </c>
      <c r="D46" s="18" t="s">
        <v>138</v>
      </c>
      <c r="E46" s="18" t="s">
        <v>137</v>
      </c>
      <c r="F46" s="18">
        <v>153</v>
      </c>
      <c r="G46" s="24" t="s">
        <v>38</v>
      </c>
    </row>
    <row r="47" spans="1:7" x14ac:dyDescent="0.25">
      <c r="A47" s="17" t="s">
        <v>145</v>
      </c>
      <c r="B47" s="18" t="s">
        <v>146</v>
      </c>
      <c r="C47" s="18" t="s">
        <v>9</v>
      </c>
      <c r="D47" s="18" t="s">
        <v>143</v>
      </c>
      <c r="E47" s="18" t="s">
        <v>147</v>
      </c>
      <c r="F47" s="18">
        <v>275</v>
      </c>
      <c r="G47" s="24" t="s">
        <v>38</v>
      </c>
    </row>
    <row r="48" spans="1:7" x14ac:dyDescent="0.25">
      <c r="A48" s="17" t="s">
        <v>49</v>
      </c>
      <c r="B48" s="18" t="s">
        <v>50</v>
      </c>
      <c r="C48" s="18" t="s">
        <v>9</v>
      </c>
      <c r="D48" s="18" t="s">
        <v>87</v>
      </c>
      <c r="E48" s="18" t="s">
        <v>51</v>
      </c>
      <c r="F48" s="18">
        <v>150</v>
      </c>
      <c r="G48" s="24" t="s">
        <v>38</v>
      </c>
    </row>
    <row r="49" spans="1:7" x14ac:dyDescent="0.25">
      <c r="A49" s="17" t="s">
        <v>52</v>
      </c>
      <c r="B49" s="18" t="s">
        <v>53</v>
      </c>
      <c r="C49" s="18" t="s">
        <v>9</v>
      </c>
      <c r="D49" s="18" t="s">
        <v>88</v>
      </c>
      <c r="E49" s="18" t="s">
        <v>73</v>
      </c>
      <c r="F49" s="18">
        <v>150</v>
      </c>
      <c r="G49" s="24" t="s">
        <v>38</v>
      </c>
    </row>
    <row r="50" spans="1:7" x14ac:dyDescent="0.25">
      <c r="A50" s="17" t="s">
        <v>57</v>
      </c>
      <c r="B50" s="18" t="s">
        <v>58</v>
      </c>
      <c r="C50" s="18" t="s">
        <v>9</v>
      </c>
      <c r="D50" s="18" t="s">
        <v>89</v>
      </c>
      <c r="E50" s="18" t="s">
        <v>59</v>
      </c>
      <c r="F50" s="18">
        <v>2245</v>
      </c>
      <c r="G50" s="24" t="s">
        <v>38</v>
      </c>
    </row>
    <row r="51" spans="1:7" x14ac:dyDescent="0.25">
      <c r="A51" s="17" t="s">
        <v>60</v>
      </c>
      <c r="B51" s="18" t="s">
        <v>61</v>
      </c>
      <c r="C51" s="18" t="s">
        <v>9</v>
      </c>
      <c r="D51" s="18" t="s">
        <v>90</v>
      </c>
      <c r="E51" s="18" t="s">
        <v>62</v>
      </c>
      <c r="F51" s="18">
        <v>600</v>
      </c>
      <c r="G51" s="24" t="s">
        <v>38</v>
      </c>
    </row>
    <row r="52" spans="1:7" x14ac:dyDescent="0.25">
      <c r="A52" s="17" t="s">
        <v>54</v>
      </c>
      <c r="B52" s="18" t="s">
        <v>55</v>
      </c>
      <c r="C52" s="18" t="s">
        <v>9</v>
      </c>
      <c r="D52" s="18" t="s">
        <v>91</v>
      </c>
      <c r="E52" s="18" t="s">
        <v>56</v>
      </c>
      <c r="F52" s="18">
        <v>550</v>
      </c>
      <c r="G52" s="24" t="s">
        <v>38</v>
      </c>
    </row>
    <row r="53" spans="1:7" x14ac:dyDescent="0.25">
      <c r="A53" s="17" t="s">
        <v>69</v>
      </c>
      <c r="B53" s="18" t="s">
        <v>70</v>
      </c>
      <c r="C53" s="18" t="s">
        <v>9</v>
      </c>
      <c r="D53" s="18" t="s">
        <v>92</v>
      </c>
      <c r="E53" s="18" t="s">
        <v>71</v>
      </c>
      <c r="F53" s="18">
        <v>300</v>
      </c>
      <c r="G53" s="24" t="s">
        <v>38</v>
      </c>
    </row>
    <row r="54" spans="1:7" x14ac:dyDescent="0.25">
      <c r="A54" s="17" t="s">
        <v>63</v>
      </c>
      <c r="B54" s="18" t="s">
        <v>64</v>
      </c>
      <c r="C54" s="18" t="s">
        <v>9</v>
      </c>
      <c r="D54" s="18" t="s">
        <v>90</v>
      </c>
      <c r="E54" s="18" t="s">
        <v>65</v>
      </c>
      <c r="F54" s="18">
        <v>200</v>
      </c>
      <c r="G54" s="24" t="s">
        <v>38</v>
      </c>
    </row>
    <row r="55" spans="1:7" x14ac:dyDescent="0.25">
      <c r="A55" s="17" t="s">
        <v>66</v>
      </c>
      <c r="B55" s="18" t="s">
        <v>67</v>
      </c>
      <c r="C55" s="18" t="s">
        <v>9</v>
      </c>
      <c r="D55" s="18" t="s">
        <v>93</v>
      </c>
      <c r="E55" s="18" t="s">
        <v>68</v>
      </c>
      <c r="F55" s="18">
        <v>600</v>
      </c>
      <c r="G55" s="24" t="s">
        <v>38</v>
      </c>
    </row>
    <row r="56" spans="1:7" x14ac:dyDescent="0.25">
      <c r="A56" s="17" t="s">
        <v>43</v>
      </c>
      <c r="B56" s="18" t="s">
        <v>44</v>
      </c>
      <c r="C56" s="18" t="s">
        <v>9</v>
      </c>
      <c r="D56" s="18" t="s">
        <v>94</v>
      </c>
      <c r="E56" s="18" t="s">
        <v>45</v>
      </c>
      <c r="F56" s="18">
        <v>550</v>
      </c>
      <c r="G56" s="24" t="s">
        <v>38</v>
      </c>
    </row>
    <row r="57" spans="1:7" x14ac:dyDescent="0.25">
      <c r="A57" s="17" t="s">
        <v>46</v>
      </c>
      <c r="B57" s="18" t="s">
        <v>47</v>
      </c>
      <c r="C57" s="18" t="s">
        <v>9</v>
      </c>
      <c r="D57" s="18" t="s">
        <v>95</v>
      </c>
      <c r="E57" s="18" t="s">
        <v>48</v>
      </c>
      <c r="F57" s="18">
        <v>100</v>
      </c>
      <c r="G57" s="24" t="s">
        <v>38</v>
      </c>
    </row>
    <row r="58" spans="1:7" x14ac:dyDescent="0.25">
      <c r="A58" s="17" t="s">
        <v>40</v>
      </c>
      <c r="B58" s="18" t="s">
        <v>41</v>
      </c>
      <c r="C58" s="18" t="s">
        <v>9</v>
      </c>
      <c r="D58" s="18" t="s">
        <v>96</v>
      </c>
      <c r="E58" s="18" t="s">
        <v>42</v>
      </c>
      <c r="F58" s="18">
        <v>100</v>
      </c>
      <c r="G58" s="19">
        <v>3.25</v>
      </c>
    </row>
    <row r="59" spans="1:7" x14ac:dyDescent="0.25">
      <c r="A59" s="17"/>
      <c r="B59" s="18"/>
      <c r="C59" s="18"/>
      <c r="D59" s="18"/>
      <c r="E59" s="18"/>
      <c r="F59" s="18"/>
      <c r="G59" s="24"/>
    </row>
    <row r="60" spans="1:7" x14ac:dyDescent="0.25">
      <c r="A60" s="17"/>
      <c r="B60" s="18"/>
      <c r="C60" s="18"/>
      <c r="D60" s="18"/>
      <c r="E60" s="18"/>
      <c r="F60" s="22">
        <f>SUM(F41:F59)</f>
        <v>10113</v>
      </c>
      <c r="G60" s="19"/>
    </row>
    <row r="61" spans="1:7" x14ac:dyDescent="0.25">
      <c r="A61" s="17"/>
      <c r="B61" s="18"/>
      <c r="C61" s="18"/>
      <c r="D61" s="18"/>
      <c r="E61" s="18"/>
      <c r="F61" s="18"/>
      <c r="G61" s="19"/>
    </row>
    <row r="62" spans="1:7" ht="16.5" thickBot="1" x14ac:dyDescent="0.3">
      <c r="A62" s="14" t="s">
        <v>72</v>
      </c>
      <c r="B62" s="18"/>
      <c r="C62" s="18"/>
      <c r="D62" s="18"/>
      <c r="E62" s="18"/>
      <c r="F62" s="22">
        <f>F27++F38+F60</f>
        <v>85585</v>
      </c>
      <c r="G62" s="19"/>
    </row>
    <row r="63" spans="1:7" ht="16.5" thickBot="1" x14ac:dyDescent="0.3">
      <c r="A63" s="31" t="s">
        <v>120</v>
      </c>
      <c r="B63" s="32"/>
      <c r="C63" s="32"/>
      <c r="D63" s="32"/>
      <c r="E63" s="32"/>
      <c r="F63" s="32"/>
      <c r="G63" s="33"/>
    </row>
    <row r="64" spans="1:7" ht="16.5" thickBot="1" x14ac:dyDescent="0.3"/>
    <row r="65" spans="1:8" ht="32.25" thickBot="1" x14ac:dyDescent="0.3">
      <c r="A65" s="54" t="s">
        <v>117</v>
      </c>
      <c r="B65" s="55"/>
    </row>
    <row r="66" spans="1:8" x14ac:dyDescent="0.25">
      <c r="A66" s="28">
        <v>2012</v>
      </c>
      <c r="B66" s="4">
        <f>F48+F47+F46+F45+F44+F43+F42+F30+F41+F23</f>
        <v>11370</v>
      </c>
    </row>
    <row r="67" spans="1:8" x14ac:dyDescent="0.25">
      <c r="A67" s="28">
        <v>2013</v>
      </c>
      <c r="B67" s="5">
        <f>F53+F52+F51+F50+F49+F31+F24</f>
        <v>15992</v>
      </c>
    </row>
    <row r="68" spans="1:8" x14ac:dyDescent="0.25">
      <c r="A68" s="28">
        <v>2014</v>
      </c>
      <c r="B68" s="5">
        <f>F33+F32+F25</f>
        <v>27656</v>
      </c>
    </row>
    <row r="69" spans="1:8" x14ac:dyDescent="0.25">
      <c r="A69" s="28">
        <v>2015</v>
      </c>
      <c r="B69" s="5">
        <f>F57+F56+F55+F54+F35+F34</f>
        <v>12027</v>
      </c>
    </row>
    <row r="70" spans="1:8" x14ac:dyDescent="0.25">
      <c r="A70" s="28">
        <v>2016</v>
      </c>
      <c r="B70" s="5">
        <f>F26</f>
        <v>18150</v>
      </c>
    </row>
    <row r="71" spans="1:8" x14ac:dyDescent="0.25">
      <c r="A71" s="3" t="s">
        <v>119</v>
      </c>
      <c r="B71" s="5">
        <f>F58+F36</f>
        <v>390</v>
      </c>
    </row>
    <row r="72" spans="1:8" ht="16.5" thickBot="1" x14ac:dyDescent="0.3">
      <c r="A72" s="6" t="s">
        <v>118</v>
      </c>
      <c r="B72" s="29">
        <f>SUM(B66:B71)</f>
        <v>85585</v>
      </c>
      <c r="C72" s="26"/>
      <c r="D72" s="27"/>
      <c r="E72" s="27"/>
      <c r="F72" s="27"/>
      <c r="G72" s="27"/>
      <c r="H72" s="27"/>
    </row>
    <row r="73" spans="1:8" ht="16.5" thickBot="1" x14ac:dyDescent="0.3"/>
    <row r="74" spans="1:8" x14ac:dyDescent="0.25">
      <c r="A74" s="45" t="s">
        <v>116</v>
      </c>
      <c r="B74" s="39"/>
    </row>
    <row r="75" spans="1:8" ht="16.5" thickBot="1" x14ac:dyDescent="0.3">
      <c r="A75" s="48"/>
      <c r="B75" s="53"/>
    </row>
    <row r="76" spans="1:8" x14ac:dyDescent="0.25">
      <c r="A76" s="3" t="s">
        <v>74</v>
      </c>
      <c r="B76" s="5">
        <f>F57+F56+F55+F54+F53+F52+F51+F50+F49+F48+F47+F46+F45+F44+F43+F42+F41+F33</f>
        <v>11288</v>
      </c>
    </row>
    <row r="77" spans="1:8" x14ac:dyDescent="0.25">
      <c r="A77" s="3" t="s">
        <v>75</v>
      </c>
      <c r="B77" s="5">
        <f>F58+F36+F35+F34+F32+F31+F30+F27</f>
        <v>74297</v>
      </c>
    </row>
    <row r="78" spans="1:8" ht="16.5" thickBot="1" x14ac:dyDescent="0.3">
      <c r="A78" s="6" t="s">
        <v>77</v>
      </c>
      <c r="B78" s="29">
        <f>SUM(B76:B77)</f>
        <v>85585</v>
      </c>
    </row>
  </sheetData>
  <mergeCells count="1">
    <mergeCell ref="H10:I11"/>
  </mergeCells>
  <pageMargins left="0.7" right="0.7" top="0.75" bottom="0.75" header="0.3" footer="0.3"/>
  <pageSetup paperSize="9" scale="64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82"/>
  <sheetViews>
    <sheetView topLeftCell="A10" workbookViewId="0">
      <selection activeCell="D37" sqref="D37"/>
    </sheetView>
  </sheetViews>
  <sheetFormatPr defaultRowHeight="15.75" x14ac:dyDescent="0.25"/>
  <cols>
    <col min="1" max="1" width="18.85546875" style="1" customWidth="1"/>
    <col min="2" max="2" width="15.85546875" style="1" customWidth="1"/>
    <col min="3" max="3" width="15.5703125" style="1" customWidth="1"/>
    <col min="4" max="4" width="15.7109375" style="1" customWidth="1"/>
    <col min="5" max="5" width="14.28515625" style="1" customWidth="1"/>
    <col min="6" max="6" width="14.7109375" style="1" customWidth="1"/>
    <col min="7" max="8" width="10.5703125" style="1" customWidth="1"/>
    <col min="9" max="16384" width="9.140625" style="1"/>
  </cols>
  <sheetData>
    <row r="5" spans="1:9" ht="18.75" x14ac:dyDescent="0.3">
      <c r="A5" s="2" t="s">
        <v>0</v>
      </c>
      <c r="C5" s="10">
        <v>40816</v>
      </c>
    </row>
    <row r="6" spans="1:9" ht="19.5" thickBot="1" x14ac:dyDescent="0.35">
      <c r="A6" s="2"/>
    </row>
    <row r="7" spans="1:9" x14ac:dyDescent="0.25">
      <c r="A7" s="45" t="s">
        <v>97</v>
      </c>
      <c r="B7" s="46"/>
      <c r="C7" s="46"/>
      <c r="D7" s="46"/>
      <c r="E7" s="46"/>
      <c r="F7" s="46"/>
      <c r="G7" s="47"/>
      <c r="H7"/>
      <c r="I7"/>
    </row>
    <row r="8" spans="1:9" ht="16.5" thickBot="1" x14ac:dyDescent="0.3">
      <c r="A8" s="48"/>
      <c r="B8" s="49"/>
      <c r="C8" s="49"/>
      <c r="D8" s="49"/>
      <c r="E8" s="49"/>
      <c r="F8" s="49"/>
      <c r="G8" s="50"/>
      <c r="H8"/>
      <c r="I8"/>
    </row>
    <row r="9" spans="1:9" x14ac:dyDescent="0.25">
      <c r="A9" s="7" t="s">
        <v>98</v>
      </c>
      <c r="B9" s="36" t="s">
        <v>99</v>
      </c>
      <c r="C9" s="36"/>
      <c r="D9" s="11"/>
      <c r="E9" s="11"/>
      <c r="F9" s="11"/>
      <c r="G9" s="8"/>
      <c r="H9" s="11"/>
      <c r="I9" s="11"/>
    </row>
    <row r="10" spans="1:9" x14ac:dyDescent="0.25">
      <c r="A10" s="7" t="s">
        <v>114</v>
      </c>
      <c r="B10" s="36" t="s">
        <v>101</v>
      </c>
      <c r="C10" s="36"/>
      <c r="D10" s="11"/>
      <c r="E10" s="11"/>
      <c r="F10" s="30"/>
      <c r="G10" s="42"/>
      <c r="H10" s="56"/>
      <c r="I10" s="56"/>
    </row>
    <row r="11" spans="1:9" x14ac:dyDescent="0.25">
      <c r="A11" s="7" t="s">
        <v>103</v>
      </c>
      <c r="B11" s="37" t="s">
        <v>104</v>
      </c>
      <c r="C11" s="37"/>
      <c r="D11" s="11"/>
      <c r="E11" s="11"/>
      <c r="F11" s="30"/>
      <c r="G11" s="42"/>
      <c r="H11" s="56"/>
      <c r="I11" s="56"/>
    </row>
    <row r="12" spans="1:9" x14ac:dyDescent="0.25">
      <c r="A12" s="7"/>
      <c r="B12" s="11"/>
      <c r="C12" s="11"/>
      <c r="D12" s="11"/>
      <c r="E12" s="11"/>
      <c r="F12" s="11"/>
      <c r="G12" s="8"/>
      <c r="H12"/>
      <c r="I12"/>
    </row>
    <row r="13" spans="1:9" x14ac:dyDescent="0.25">
      <c r="A13" s="9" t="s">
        <v>105</v>
      </c>
      <c r="B13" s="12" t="s">
        <v>106</v>
      </c>
      <c r="C13" s="12" t="s">
        <v>107</v>
      </c>
      <c r="D13" s="12"/>
      <c r="E13" s="11" t="s">
        <v>100</v>
      </c>
      <c r="F13" s="11"/>
      <c r="G13" s="8"/>
      <c r="H13"/>
      <c r="I13"/>
    </row>
    <row r="14" spans="1:9" x14ac:dyDescent="0.25">
      <c r="A14" s="9" t="s">
        <v>108</v>
      </c>
      <c r="B14" s="37" t="s">
        <v>109</v>
      </c>
      <c r="C14" s="37" t="s">
        <v>110</v>
      </c>
      <c r="D14" s="37"/>
      <c r="E14" s="41" t="s">
        <v>102</v>
      </c>
      <c r="F14" s="11"/>
      <c r="G14" s="8"/>
      <c r="H14"/>
      <c r="I14"/>
    </row>
    <row r="15" spans="1:9" x14ac:dyDescent="0.25">
      <c r="A15" s="9" t="s">
        <v>111</v>
      </c>
      <c r="B15" s="37" t="s">
        <v>112</v>
      </c>
      <c r="C15" s="37" t="s">
        <v>113</v>
      </c>
      <c r="D15" s="37"/>
      <c r="E15" s="37"/>
      <c r="F15" s="11"/>
      <c r="G15" s="8"/>
      <c r="H15"/>
      <c r="I15"/>
    </row>
    <row r="16" spans="1:9" ht="19.5" thickBot="1" x14ac:dyDescent="0.35">
      <c r="A16" s="43"/>
      <c r="B16" s="40"/>
      <c r="C16" s="40"/>
      <c r="D16" s="40"/>
      <c r="E16" s="40"/>
      <c r="F16" s="40"/>
      <c r="G16" s="44"/>
    </row>
    <row r="17" spans="1:7" ht="16.5" thickBot="1" x14ac:dyDescent="0.3">
      <c r="A17" s="13"/>
      <c r="B17" s="13"/>
      <c r="C17" s="13"/>
      <c r="D17" s="13"/>
      <c r="E17" s="13"/>
      <c r="F17" s="13"/>
      <c r="G17" s="13"/>
    </row>
    <row r="18" spans="1:7" x14ac:dyDescent="0.25">
      <c r="A18" s="45" t="s">
        <v>182</v>
      </c>
      <c r="B18" s="38"/>
      <c r="C18" s="38"/>
      <c r="D18" s="38"/>
      <c r="E18" s="38"/>
      <c r="F18" s="38"/>
      <c r="G18" s="39"/>
    </row>
    <row r="19" spans="1:7" ht="16.5" thickBot="1" x14ac:dyDescent="0.3">
      <c r="A19" s="51"/>
      <c r="B19" s="52"/>
      <c r="C19" s="52"/>
      <c r="D19" s="52"/>
      <c r="E19" s="52"/>
      <c r="F19" s="52"/>
      <c r="G19" s="53"/>
    </row>
    <row r="20" spans="1:7" x14ac:dyDescent="0.25">
      <c r="A20" s="57"/>
      <c r="B20" s="57"/>
      <c r="C20" s="15"/>
      <c r="D20" s="15"/>
      <c r="E20" s="15"/>
      <c r="F20" s="15"/>
      <c r="G20" s="16"/>
    </row>
    <row r="21" spans="1:7" x14ac:dyDescent="0.25">
      <c r="A21" s="57" t="s">
        <v>115</v>
      </c>
      <c r="B21" s="57"/>
      <c r="C21" s="15"/>
      <c r="D21" s="15"/>
      <c r="E21" s="15"/>
      <c r="F21" s="15"/>
      <c r="G21" s="16"/>
    </row>
    <row r="22" spans="1:7" x14ac:dyDescent="0.25">
      <c r="A22" s="14" t="s">
        <v>1</v>
      </c>
      <c r="B22" s="15" t="s">
        <v>2</v>
      </c>
      <c r="C22" s="15" t="s">
        <v>3</v>
      </c>
      <c r="D22" s="15" t="s">
        <v>76</v>
      </c>
      <c r="E22" s="15" t="s">
        <v>4</v>
      </c>
      <c r="F22" s="15" t="s">
        <v>5</v>
      </c>
      <c r="G22" s="16" t="s">
        <v>6</v>
      </c>
    </row>
    <row r="23" spans="1:7" x14ac:dyDescent="0.25">
      <c r="A23" s="17" t="s">
        <v>125</v>
      </c>
      <c r="B23" s="18" t="s">
        <v>126</v>
      </c>
      <c r="C23" s="18" t="s">
        <v>9</v>
      </c>
      <c r="D23" s="18" t="s">
        <v>127</v>
      </c>
      <c r="E23" s="18" t="s">
        <v>128</v>
      </c>
      <c r="F23" s="20">
        <v>6835</v>
      </c>
      <c r="G23" s="21">
        <v>4.5</v>
      </c>
    </row>
    <row r="24" spans="1:7" x14ac:dyDescent="0.25">
      <c r="A24" s="17" t="s">
        <v>7</v>
      </c>
      <c r="B24" s="18" t="s">
        <v>8</v>
      </c>
      <c r="C24" s="18" t="s">
        <v>9</v>
      </c>
      <c r="D24" s="35" t="s">
        <v>78</v>
      </c>
      <c r="E24" s="18" t="s">
        <v>13</v>
      </c>
      <c r="F24" s="20">
        <v>11464</v>
      </c>
      <c r="G24" s="21">
        <v>4.5</v>
      </c>
    </row>
    <row r="25" spans="1:7" x14ac:dyDescent="0.25">
      <c r="A25" s="17" t="s">
        <v>10</v>
      </c>
      <c r="B25" s="18" t="s">
        <v>11</v>
      </c>
      <c r="C25" s="18" t="s">
        <v>9</v>
      </c>
      <c r="D25" s="18" t="s">
        <v>79</v>
      </c>
      <c r="E25" s="18" t="s">
        <v>12</v>
      </c>
      <c r="F25" s="20">
        <v>17074</v>
      </c>
      <c r="G25" s="21">
        <v>4.5</v>
      </c>
    </row>
    <row r="26" spans="1:7" x14ac:dyDescent="0.25">
      <c r="A26" s="17" t="s">
        <v>14</v>
      </c>
      <c r="B26" s="18" t="s">
        <v>15</v>
      </c>
      <c r="C26" s="18" t="s">
        <v>9</v>
      </c>
      <c r="D26" s="18" t="s">
        <v>80</v>
      </c>
      <c r="E26" s="18" t="s">
        <v>16</v>
      </c>
      <c r="F26" s="20">
        <v>17950</v>
      </c>
      <c r="G26" s="21">
        <v>4</v>
      </c>
    </row>
    <row r="27" spans="1:7" x14ac:dyDescent="0.25">
      <c r="A27" s="17"/>
      <c r="B27" s="18"/>
      <c r="C27" s="18"/>
      <c r="D27" s="18"/>
      <c r="E27" s="18"/>
      <c r="F27" s="22">
        <f>SUM(F23:F26)</f>
        <v>53323</v>
      </c>
      <c r="G27" s="19"/>
    </row>
    <row r="28" spans="1:7" x14ac:dyDescent="0.25">
      <c r="A28" s="23" t="s">
        <v>17</v>
      </c>
      <c r="B28" s="18"/>
      <c r="C28" s="18"/>
      <c r="D28" s="18"/>
      <c r="E28" s="18"/>
      <c r="F28" s="20"/>
      <c r="G28" s="19"/>
    </row>
    <row r="29" spans="1:7" x14ac:dyDescent="0.25">
      <c r="A29" s="14" t="s">
        <v>1</v>
      </c>
      <c r="B29" s="18" t="s">
        <v>2</v>
      </c>
      <c r="C29" s="18" t="s">
        <v>3</v>
      </c>
      <c r="D29" s="18" t="s">
        <v>76</v>
      </c>
      <c r="E29" s="18" t="s">
        <v>4</v>
      </c>
      <c r="F29" s="20" t="s">
        <v>5</v>
      </c>
      <c r="G29" s="19" t="s">
        <v>6</v>
      </c>
    </row>
    <row r="30" spans="1:7" x14ac:dyDescent="0.25">
      <c r="A30" s="17" t="s">
        <v>121</v>
      </c>
      <c r="B30" s="18" t="s">
        <v>122</v>
      </c>
      <c r="C30" s="18" t="s">
        <v>24</v>
      </c>
      <c r="D30" s="18" t="s">
        <v>123</v>
      </c>
      <c r="E30" s="18" t="s">
        <v>124</v>
      </c>
      <c r="F30" s="20">
        <v>175</v>
      </c>
      <c r="G30" s="19">
        <v>2.7149999999999999</v>
      </c>
    </row>
    <row r="31" spans="1:7" x14ac:dyDescent="0.25">
      <c r="A31" s="17" t="s">
        <v>29</v>
      </c>
      <c r="B31" s="18" t="s">
        <v>36</v>
      </c>
      <c r="C31" s="18" t="s">
        <v>24</v>
      </c>
      <c r="D31" s="18" t="s">
        <v>81</v>
      </c>
      <c r="E31" s="18" t="s">
        <v>30</v>
      </c>
      <c r="F31" s="20">
        <v>233</v>
      </c>
      <c r="G31" s="19">
        <v>2.8050000000000002</v>
      </c>
    </row>
    <row r="32" spans="1:7" x14ac:dyDescent="0.25">
      <c r="A32" s="17" t="s">
        <v>26</v>
      </c>
      <c r="B32" s="18" t="s">
        <v>27</v>
      </c>
      <c r="C32" s="18" t="s">
        <v>20</v>
      </c>
      <c r="D32" s="18" t="s">
        <v>82</v>
      </c>
      <c r="E32" s="18" t="s">
        <v>28</v>
      </c>
      <c r="F32" s="20">
        <v>9032</v>
      </c>
      <c r="G32" s="19">
        <v>2.625</v>
      </c>
    </row>
    <row r="33" spans="1:7" x14ac:dyDescent="0.25">
      <c r="A33" s="17" t="s">
        <v>34</v>
      </c>
      <c r="B33" s="18" t="s">
        <v>35</v>
      </c>
      <c r="C33" s="18" t="s">
        <v>24</v>
      </c>
      <c r="D33" s="18" t="s">
        <v>83</v>
      </c>
      <c r="E33" s="18" t="s">
        <v>37</v>
      </c>
      <c r="F33" s="20">
        <v>1275</v>
      </c>
      <c r="G33" s="24" t="s">
        <v>38</v>
      </c>
    </row>
    <row r="34" spans="1:7" x14ac:dyDescent="0.25">
      <c r="A34" s="17" t="s">
        <v>18</v>
      </c>
      <c r="B34" s="18" t="s">
        <v>19</v>
      </c>
      <c r="C34" s="18" t="s">
        <v>20</v>
      </c>
      <c r="D34" s="18" t="s">
        <v>84</v>
      </c>
      <c r="E34" s="18" t="s">
        <v>21</v>
      </c>
      <c r="F34" s="20">
        <f>6753+2977</f>
        <v>9730</v>
      </c>
      <c r="G34" s="19">
        <v>2.875</v>
      </c>
    </row>
    <row r="35" spans="1:7" x14ac:dyDescent="0.25">
      <c r="A35" s="17" t="s">
        <v>22</v>
      </c>
      <c r="B35" s="18" t="s">
        <v>23</v>
      </c>
      <c r="C35" s="18" t="s">
        <v>24</v>
      </c>
      <c r="D35" s="18" t="s">
        <v>85</v>
      </c>
      <c r="E35" s="18" t="s">
        <v>25</v>
      </c>
      <c r="F35" s="20">
        <v>847</v>
      </c>
      <c r="G35" s="25">
        <v>1.75</v>
      </c>
    </row>
    <row r="36" spans="1:7" x14ac:dyDescent="0.25">
      <c r="A36" s="17" t="s">
        <v>31</v>
      </c>
      <c r="B36" s="18" t="s">
        <v>32</v>
      </c>
      <c r="C36" s="18" t="s">
        <v>24</v>
      </c>
      <c r="D36" s="18" t="s">
        <v>208</v>
      </c>
      <c r="E36" s="18" t="s">
        <v>33</v>
      </c>
      <c r="F36" s="20">
        <v>290</v>
      </c>
      <c r="G36" s="19">
        <v>3.6549999999999998</v>
      </c>
    </row>
    <row r="37" spans="1:7" x14ac:dyDescent="0.25">
      <c r="A37" s="17"/>
      <c r="B37" s="18"/>
      <c r="C37" s="18"/>
      <c r="D37" s="18"/>
      <c r="E37" s="18"/>
      <c r="F37" s="20"/>
      <c r="G37" s="24"/>
    </row>
    <row r="38" spans="1:7" x14ac:dyDescent="0.25">
      <c r="A38" s="17"/>
      <c r="B38" s="18"/>
      <c r="C38" s="18"/>
      <c r="D38" s="18"/>
      <c r="E38" s="18"/>
      <c r="F38" s="22">
        <f>SUM(F30:F37)</f>
        <v>21582</v>
      </c>
      <c r="G38" s="19"/>
    </row>
    <row r="39" spans="1:7" x14ac:dyDescent="0.25">
      <c r="A39" s="23" t="s">
        <v>39</v>
      </c>
      <c r="B39" s="18"/>
      <c r="C39" s="18"/>
      <c r="D39" s="18"/>
      <c r="E39" s="18"/>
      <c r="F39" s="20"/>
      <c r="G39" s="19"/>
    </row>
    <row r="40" spans="1:7" x14ac:dyDescent="0.25">
      <c r="A40" s="14" t="s">
        <v>1</v>
      </c>
      <c r="B40" s="18" t="s">
        <v>2</v>
      </c>
      <c r="C40" s="18" t="s">
        <v>3</v>
      </c>
      <c r="D40" s="18" t="s">
        <v>76</v>
      </c>
      <c r="E40" s="18" t="s">
        <v>4</v>
      </c>
      <c r="F40" s="20" t="s">
        <v>5</v>
      </c>
      <c r="G40" s="19" t="s">
        <v>6</v>
      </c>
    </row>
    <row r="41" spans="1:7" x14ac:dyDescent="0.25">
      <c r="A41" s="17" t="s">
        <v>156</v>
      </c>
      <c r="B41" s="18" t="s">
        <v>161</v>
      </c>
      <c r="C41" s="18" t="s">
        <v>9</v>
      </c>
      <c r="D41" s="18" t="s">
        <v>158</v>
      </c>
      <c r="E41" s="18" t="s">
        <v>159</v>
      </c>
      <c r="F41" s="20">
        <v>100</v>
      </c>
      <c r="G41" s="24" t="s">
        <v>38</v>
      </c>
    </row>
    <row r="42" spans="1:7" x14ac:dyDescent="0.25">
      <c r="A42" s="17" t="s">
        <v>160</v>
      </c>
      <c r="B42" s="18" t="s">
        <v>157</v>
      </c>
      <c r="C42" s="18" t="s">
        <v>9</v>
      </c>
      <c r="D42" s="18" t="s">
        <v>162</v>
      </c>
      <c r="E42" s="18" t="s">
        <v>163</v>
      </c>
      <c r="F42" s="20">
        <v>500</v>
      </c>
      <c r="G42" s="24" t="s">
        <v>38</v>
      </c>
    </row>
    <row r="43" spans="1:7" x14ac:dyDescent="0.25">
      <c r="A43" s="17" t="s">
        <v>164</v>
      </c>
      <c r="B43" s="18" t="s">
        <v>165</v>
      </c>
      <c r="C43" s="18" t="s">
        <v>9</v>
      </c>
      <c r="D43" s="18" t="s">
        <v>166</v>
      </c>
      <c r="E43" s="18" t="s">
        <v>167</v>
      </c>
      <c r="F43" s="20">
        <v>100</v>
      </c>
      <c r="G43" s="24" t="s">
        <v>38</v>
      </c>
    </row>
    <row r="44" spans="1:7" x14ac:dyDescent="0.25">
      <c r="A44" s="17" t="s">
        <v>152</v>
      </c>
      <c r="B44" s="18" t="s">
        <v>153</v>
      </c>
      <c r="C44" s="18" t="s">
        <v>9</v>
      </c>
      <c r="D44" s="18" t="s">
        <v>155</v>
      </c>
      <c r="E44" s="18" t="s">
        <v>154</v>
      </c>
      <c r="F44" s="20">
        <v>1200</v>
      </c>
      <c r="G44" s="24" t="s">
        <v>38</v>
      </c>
    </row>
    <row r="45" spans="1:7" x14ac:dyDescent="0.25">
      <c r="A45" s="17" t="s">
        <v>132</v>
      </c>
      <c r="B45" s="18" t="s">
        <v>133</v>
      </c>
      <c r="C45" s="18" t="s">
        <v>9</v>
      </c>
      <c r="D45" s="18" t="s">
        <v>134</v>
      </c>
      <c r="E45" s="18" t="s">
        <v>128</v>
      </c>
      <c r="F45" s="20">
        <v>1015</v>
      </c>
      <c r="G45" s="24" t="s">
        <v>38</v>
      </c>
    </row>
    <row r="46" spans="1:7" x14ac:dyDescent="0.25">
      <c r="A46" s="17" t="s">
        <v>135</v>
      </c>
      <c r="B46" s="18" t="s">
        <v>136</v>
      </c>
      <c r="C46" s="18" t="s">
        <v>9</v>
      </c>
      <c r="D46" s="18" t="s">
        <v>134</v>
      </c>
      <c r="E46" s="18" t="s">
        <v>128</v>
      </c>
      <c r="F46" s="20">
        <v>1775</v>
      </c>
      <c r="G46" s="24" t="s">
        <v>38</v>
      </c>
    </row>
    <row r="47" spans="1:7" x14ac:dyDescent="0.25">
      <c r="A47" s="17" t="s">
        <v>141</v>
      </c>
      <c r="B47" s="18" t="s">
        <v>142</v>
      </c>
      <c r="C47" s="18" t="s">
        <v>9</v>
      </c>
      <c r="D47" s="18" t="s">
        <v>143</v>
      </c>
      <c r="E47" s="18" t="s">
        <v>144</v>
      </c>
      <c r="F47" s="20">
        <v>1340</v>
      </c>
      <c r="G47" s="24" t="s">
        <v>38</v>
      </c>
    </row>
    <row r="48" spans="1:7" x14ac:dyDescent="0.25">
      <c r="A48" s="17" t="s">
        <v>129</v>
      </c>
      <c r="B48" s="18" t="s">
        <v>130</v>
      </c>
      <c r="C48" s="18" t="s">
        <v>9</v>
      </c>
      <c r="D48" s="18" t="s">
        <v>131</v>
      </c>
      <c r="E48" s="18" t="s">
        <v>86</v>
      </c>
      <c r="F48" s="20">
        <v>100</v>
      </c>
      <c r="G48" s="24" t="s">
        <v>38</v>
      </c>
    </row>
    <row r="49" spans="1:7" x14ac:dyDescent="0.25">
      <c r="A49" s="17" t="s">
        <v>148</v>
      </c>
      <c r="B49" s="18" t="s">
        <v>149</v>
      </c>
      <c r="C49" s="18" t="s">
        <v>9</v>
      </c>
      <c r="D49" s="18" t="s">
        <v>151</v>
      </c>
      <c r="E49" s="18" t="s">
        <v>150</v>
      </c>
      <c r="F49" s="20">
        <v>150</v>
      </c>
      <c r="G49" s="24" t="s">
        <v>38</v>
      </c>
    </row>
    <row r="50" spans="1:7" x14ac:dyDescent="0.25">
      <c r="A50" s="17" t="s">
        <v>140</v>
      </c>
      <c r="B50" s="18" t="s">
        <v>139</v>
      </c>
      <c r="C50" s="18" t="s">
        <v>9</v>
      </c>
      <c r="D50" s="18" t="s">
        <v>138</v>
      </c>
      <c r="E50" s="18" t="s">
        <v>137</v>
      </c>
      <c r="F50" s="20">
        <v>153</v>
      </c>
      <c r="G50" s="24" t="s">
        <v>38</v>
      </c>
    </row>
    <row r="51" spans="1:7" x14ac:dyDescent="0.25">
      <c r="A51" s="17" t="s">
        <v>145</v>
      </c>
      <c r="B51" s="18" t="s">
        <v>146</v>
      </c>
      <c r="C51" s="18" t="s">
        <v>9</v>
      </c>
      <c r="D51" s="18" t="s">
        <v>143</v>
      </c>
      <c r="E51" s="18" t="s">
        <v>147</v>
      </c>
      <c r="F51" s="20">
        <v>275</v>
      </c>
      <c r="G51" s="24" t="s">
        <v>38</v>
      </c>
    </row>
    <row r="52" spans="1:7" x14ac:dyDescent="0.25">
      <c r="A52" s="17" t="s">
        <v>49</v>
      </c>
      <c r="B52" s="18" t="s">
        <v>50</v>
      </c>
      <c r="C52" s="18" t="s">
        <v>9</v>
      </c>
      <c r="D52" s="18" t="s">
        <v>87</v>
      </c>
      <c r="E52" s="18" t="s">
        <v>51</v>
      </c>
      <c r="F52" s="20">
        <v>150</v>
      </c>
      <c r="G52" s="24" t="s">
        <v>38</v>
      </c>
    </row>
    <row r="53" spans="1:7" x14ac:dyDescent="0.25">
      <c r="A53" s="17" t="s">
        <v>52</v>
      </c>
      <c r="B53" s="18" t="s">
        <v>53</v>
      </c>
      <c r="C53" s="18" t="s">
        <v>9</v>
      </c>
      <c r="D53" s="18" t="s">
        <v>88</v>
      </c>
      <c r="E53" s="18" t="s">
        <v>73</v>
      </c>
      <c r="F53" s="20">
        <v>150</v>
      </c>
      <c r="G53" s="24" t="s">
        <v>38</v>
      </c>
    </row>
    <row r="54" spans="1:7" x14ac:dyDescent="0.25">
      <c r="A54" s="17" t="s">
        <v>57</v>
      </c>
      <c r="B54" s="18" t="s">
        <v>58</v>
      </c>
      <c r="C54" s="18" t="s">
        <v>9</v>
      </c>
      <c r="D54" s="18" t="s">
        <v>89</v>
      </c>
      <c r="E54" s="18" t="s">
        <v>59</v>
      </c>
      <c r="F54" s="20">
        <v>2245</v>
      </c>
      <c r="G54" s="24" t="s">
        <v>38</v>
      </c>
    </row>
    <row r="55" spans="1:7" x14ac:dyDescent="0.25">
      <c r="A55" s="17" t="s">
        <v>60</v>
      </c>
      <c r="B55" s="18" t="s">
        <v>61</v>
      </c>
      <c r="C55" s="18" t="s">
        <v>9</v>
      </c>
      <c r="D55" s="18" t="s">
        <v>90</v>
      </c>
      <c r="E55" s="18" t="s">
        <v>62</v>
      </c>
      <c r="F55" s="20">
        <v>600</v>
      </c>
      <c r="G55" s="24" t="s">
        <v>38</v>
      </c>
    </row>
    <row r="56" spans="1:7" x14ac:dyDescent="0.25">
      <c r="A56" s="17" t="s">
        <v>54</v>
      </c>
      <c r="B56" s="18" t="s">
        <v>55</v>
      </c>
      <c r="C56" s="18" t="s">
        <v>9</v>
      </c>
      <c r="D56" s="18" t="s">
        <v>91</v>
      </c>
      <c r="E56" s="18" t="s">
        <v>56</v>
      </c>
      <c r="F56" s="20">
        <v>550</v>
      </c>
      <c r="G56" s="24" t="s">
        <v>38</v>
      </c>
    </row>
    <row r="57" spans="1:7" x14ac:dyDescent="0.25">
      <c r="A57" s="17" t="s">
        <v>63</v>
      </c>
      <c r="B57" s="18" t="s">
        <v>64</v>
      </c>
      <c r="C57" s="18" t="s">
        <v>9</v>
      </c>
      <c r="D57" s="18" t="s">
        <v>90</v>
      </c>
      <c r="E57" s="18" t="s">
        <v>65</v>
      </c>
      <c r="F57" s="20">
        <v>200</v>
      </c>
      <c r="G57" s="24" t="s">
        <v>38</v>
      </c>
    </row>
    <row r="58" spans="1:7" x14ac:dyDescent="0.25">
      <c r="A58" s="17" t="s">
        <v>66</v>
      </c>
      <c r="B58" s="18" t="s">
        <v>67</v>
      </c>
      <c r="C58" s="18" t="s">
        <v>9</v>
      </c>
      <c r="D58" s="18" t="s">
        <v>93</v>
      </c>
      <c r="E58" s="18" t="s">
        <v>68</v>
      </c>
      <c r="F58" s="20">
        <v>600</v>
      </c>
      <c r="G58" s="24" t="s">
        <v>38</v>
      </c>
    </row>
    <row r="59" spans="1:7" x14ac:dyDescent="0.25">
      <c r="A59" s="17" t="s">
        <v>43</v>
      </c>
      <c r="B59" s="18" t="s">
        <v>44</v>
      </c>
      <c r="C59" s="18" t="s">
        <v>9</v>
      </c>
      <c r="D59" s="18" t="s">
        <v>94</v>
      </c>
      <c r="E59" s="18" t="s">
        <v>45</v>
      </c>
      <c r="F59" s="20">
        <v>550</v>
      </c>
      <c r="G59" s="24" t="s">
        <v>38</v>
      </c>
    </row>
    <row r="60" spans="1:7" x14ac:dyDescent="0.25">
      <c r="A60" s="17" t="s">
        <v>46</v>
      </c>
      <c r="B60" s="18" t="s">
        <v>47</v>
      </c>
      <c r="C60" s="18" t="s">
        <v>9</v>
      </c>
      <c r="D60" s="18" t="s">
        <v>95</v>
      </c>
      <c r="E60" s="18" t="s">
        <v>48</v>
      </c>
      <c r="F60" s="20">
        <v>100</v>
      </c>
      <c r="G60" s="24" t="s">
        <v>38</v>
      </c>
    </row>
    <row r="61" spans="1:7" x14ac:dyDescent="0.25">
      <c r="A61" s="17" t="s">
        <v>40</v>
      </c>
      <c r="B61" s="18" t="s">
        <v>41</v>
      </c>
      <c r="C61" s="18" t="s">
        <v>9</v>
      </c>
      <c r="D61" s="18" t="s">
        <v>96</v>
      </c>
      <c r="E61" s="18" t="s">
        <v>42</v>
      </c>
      <c r="F61" s="20">
        <v>100</v>
      </c>
      <c r="G61" s="19">
        <v>3.25</v>
      </c>
    </row>
    <row r="62" spans="1:7" x14ac:dyDescent="0.25">
      <c r="A62" s="17"/>
      <c r="B62" s="18"/>
      <c r="C62" s="18"/>
      <c r="D62" s="18"/>
      <c r="E62" s="18"/>
      <c r="F62" s="18"/>
      <c r="G62" s="24"/>
    </row>
    <row r="63" spans="1:7" x14ac:dyDescent="0.25">
      <c r="A63" s="17"/>
      <c r="B63" s="18"/>
      <c r="C63" s="18"/>
      <c r="D63" s="18"/>
      <c r="E63" s="18"/>
      <c r="F63" s="22">
        <f>SUM(F41:F62)</f>
        <v>11953</v>
      </c>
      <c r="G63" s="19"/>
    </row>
    <row r="64" spans="1:7" x14ac:dyDescent="0.25">
      <c r="A64" s="17"/>
      <c r="B64" s="18"/>
      <c r="C64" s="18"/>
      <c r="D64" s="18"/>
      <c r="E64" s="18"/>
      <c r="F64" s="18"/>
      <c r="G64" s="19"/>
    </row>
    <row r="65" spans="1:8" ht="16.5" thickBot="1" x14ac:dyDescent="0.3">
      <c r="A65" s="14" t="s">
        <v>72</v>
      </c>
      <c r="B65" s="18"/>
      <c r="C65" s="18"/>
      <c r="D65" s="18"/>
      <c r="E65" s="18"/>
      <c r="F65" s="22">
        <f>F27++F38+F63</f>
        <v>86858</v>
      </c>
      <c r="G65" s="19"/>
    </row>
    <row r="66" spans="1:8" ht="16.5" thickBot="1" x14ac:dyDescent="0.3">
      <c r="A66" s="31" t="s">
        <v>120</v>
      </c>
      <c r="B66" s="32"/>
      <c r="C66" s="32"/>
      <c r="D66" s="32"/>
      <c r="E66" s="32"/>
      <c r="F66" s="32"/>
      <c r="G66" s="33"/>
    </row>
    <row r="67" spans="1:8" ht="16.5" thickBot="1" x14ac:dyDescent="0.3"/>
    <row r="68" spans="1:8" ht="32.25" thickBot="1" x14ac:dyDescent="0.3">
      <c r="A68" s="54" t="s">
        <v>117</v>
      </c>
      <c r="B68" s="55"/>
    </row>
    <row r="69" spans="1:8" x14ac:dyDescent="0.25">
      <c r="A69" s="28">
        <v>2011</v>
      </c>
      <c r="B69" s="5">
        <f>F44+F43+F42+F41</f>
        <v>1900</v>
      </c>
    </row>
    <row r="70" spans="1:8" x14ac:dyDescent="0.25">
      <c r="A70" s="28">
        <v>2012</v>
      </c>
      <c r="B70" s="5">
        <f>F52+F51+F50+F49+F48+F47+F46+F45+F30+F23</f>
        <v>11968</v>
      </c>
    </row>
    <row r="71" spans="1:8" x14ac:dyDescent="0.25">
      <c r="A71" s="28">
        <v>2013</v>
      </c>
      <c r="B71" s="5">
        <f>F56+F55+F54+F53+F31+F24</f>
        <v>15242</v>
      </c>
    </row>
    <row r="72" spans="1:8" x14ac:dyDescent="0.25">
      <c r="A72" s="28">
        <v>2014</v>
      </c>
      <c r="B72" s="5">
        <f>F33+F32+F25</f>
        <v>27381</v>
      </c>
    </row>
    <row r="73" spans="1:8" x14ac:dyDescent="0.25">
      <c r="A73" s="28">
        <v>2015</v>
      </c>
      <c r="B73" s="5">
        <f>F60+F59+F58+F57+F35+F34</f>
        <v>12027</v>
      </c>
    </row>
    <row r="74" spans="1:8" x14ac:dyDescent="0.25">
      <c r="A74" s="28">
        <v>2016</v>
      </c>
      <c r="B74" s="5">
        <f>F26</f>
        <v>17950</v>
      </c>
    </row>
    <row r="75" spans="1:8" x14ac:dyDescent="0.25">
      <c r="A75" s="3" t="s">
        <v>119</v>
      </c>
      <c r="B75" s="5">
        <f>F61+F36</f>
        <v>390</v>
      </c>
    </row>
    <row r="76" spans="1:8" ht="16.5" thickBot="1" x14ac:dyDescent="0.3">
      <c r="A76" s="6" t="s">
        <v>118</v>
      </c>
      <c r="B76" s="29">
        <f>SUM(B69:B75)</f>
        <v>86858</v>
      </c>
      <c r="C76" s="26"/>
      <c r="D76" s="27"/>
      <c r="E76" s="27"/>
      <c r="F76" s="27"/>
      <c r="G76" s="27"/>
      <c r="H76" s="27"/>
    </row>
    <row r="77" spans="1:8" ht="16.5" thickBot="1" x14ac:dyDescent="0.3"/>
    <row r="78" spans="1:8" x14ac:dyDescent="0.25">
      <c r="A78" s="45" t="s">
        <v>116</v>
      </c>
      <c r="B78" s="39"/>
    </row>
    <row r="79" spans="1:8" ht="16.5" thickBot="1" x14ac:dyDescent="0.3">
      <c r="A79" s="48"/>
      <c r="B79" s="53"/>
    </row>
    <row r="80" spans="1:8" x14ac:dyDescent="0.25">
      <c r="A80" s="3" t="s">
        <v>74</v>
      </c>
      <c r="B80" s="5">
        <f>SUM(F41:F60)+F33</f>
        <v>13128</v>
      </c>
    </row>
    <row r="81" spans="1:2" x14ac:dyDescent="0.25">
      <c r="A81" s="3" t="s">
        <v>75</v>
      </c>
      <c r="B81" s="5">
        <f>F61+F36+F35+F34+F32+F31+F30+F27</f>
        <v>73730</v>
      </c>
    </row>
    <row r="82" spans="1:2" ht="16.5" thickBot="1" x14ac:dyDescent="0.3">
      <c r="A82" s="6" t="s">
        <v>77</v>
      </c>
      <c r="B82" s="29">
        <f>SUM(B80:B81)</f>
        <v>86858</v>
      </c>
    </row>
  </sheetData>
  <mergeCells count="1">
    <mergeCell ref="H10:I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85"/>
  <sheetViews>
    <sheetView topLeftCell="A4" workbookViewId="0">
      <selection activeCell="D37" sqref="D37"/>
    </sheetView>
  </sheetViews>
  <sheetFormatPr defaultRowHeight="15.75" x14ac:dyDescent="0.25"/>
  <cols>
    <col min="1" max="1" width="18.85546875" style="1" customWidth="1"/>
    <col min="2" max="2" width="15.85546875" style="1" customWidth="1"/>
    <col min="3" max="3" width="15.5703125" style="1" customWidth="1"/>
    <col min="4" max="4" width="15.7109375" style="1" customWidth="1"/>
    <col min="5" max="5" width="14.28515625" style="1" customWidth="1"/>
    <col min="6" max="6" width="14.7109375" style="1" customWidth="1"/>
    <col min="7" max="8" width="10.5703125" style="1" customWidth="1"/>
    <col min="9" max="16384" width="9.140625" style="1"/>
  </cols>
  <sheetData>
    <row r="5" spans="1:9" ht="18.75" x14ac:dyDescent="0.3">
      <c r="A5" s="2" t="s">
        <v>0</v>
      </c>
      <c r="C5" s="10">
        <v>40724</v>
      </c>
    </row>
    <row r="6" spans="1:9" ht="19.5" thickBot="1" x14ac:dyDescent="0.35">
      <c r="A6" s="2"/>
    </row>
    <row r="7" spans="1:9" x14ac:dyDescent="0.25">
      <c r="A7" s="45" t="s">
        <v>97</v>
      </c>
      <c r="B7" s="46"/>
      <c r="C7" s="46"/>
      <c r="D7" s="46"/>
      <c r="E7" s="46"/>
      <c r="F7" s="46"/>
      <c r="G7" s="47"/>
      <c r="H7"/>
      <c r="I7"/>
    </row>
    <row r="8" spans="1:9" ht="16.5" thickBot="1" x14ac:dyDescent="0.3">
      <c r="A8" s="48"/>
      <c r="B8" s="49"/>
      <c r="C8" s="49"/>
      <c r="D8" s="49"/>
      <c r="E8" s="49"/>
      <c r="F8" s="49"/>
      <c r="G8" s="50"/>
      <c r="H8"/>
      <c r="I8"/>
    </row>
    <row r="9" spans="1:9" x14ac:dyDescent="0.25">
      <c r="A9" s="7" t="s">
        <v>98</v>
      </c>
      <c r="B9" s="36" t="s">
        <v>99</v>
      </c>
      <c r="C9" s="36"/>
      <c r="D9" s="11"/>
      <c r="E9" s="11"/>
      <c r="F9" s="11"/>
      <c r="G9" s="8"/>
      <c r="H9" s="11"/>
      <c r="I9" s="11"/>
    </row>
    <row r="10" spans="1:9" x14ac:dyDescent="0.25">
      <c r="A10" s="7" t="s">
        <v>114</v>
      </c>
      <c r="B10" s="36" t="s">
        <v>101</v>
      </c>
      <c r="C10" s="36"/>
      <c r="D10" s="11"/>
      <c r="E10" s="11"/>
      <c r="F10" s="34"/>
      <c r="G10" s="42"/>
      <c r="H10" s="56"/>
      <c r="I10" s="56"/>
    </row>
    <row r="11" spans="1:9" x14ac:dyDescent="0.25">
      <c r="A11" s="7" t="s">
        <v>103</v>
      </c>
      <c r="B11" s="37" t="s">
        <v>104</v>
      </c>
      <c r="C11" s="37"/>
      <c r="D11" s="11"/>
      <c r="E11" s="11"/>
      <c r="F11" s="34"/>
      <c r="G11" s="42"/>
      <c r="H11" s="56"/>
      <c r="I11" s="56"/>
    </row>
    <row r="12" spans="1:9" x14ac:dyDescent="0.25">
      <c r="A12" s="7"/>
      <c r="B12" s="11"/>
      <c r="C12" s="11"/>
      <c r="D12" s="11"/>
      <c r="E12" s="11"/>
      <c r="F12" s="11"/>
      <c r="G12" s="8"/>
      <c r="H12"/>
      <c r="I12"/>
    </row>
    <row r="13" spans="1:9" x14ac:dyDescent="0.25">
      <c r="A13" s="9" t="s">
        <v>105</v>
      </c>
      <c r="B13" s="12" t="s">
        <v>106</v>
      </c>
      <c r="C13" s="12" t="s">
        <v>107</v>
      </c>
      <c r="D13" s="12"/>
      <c r="E13" s="11" t="s">
        <v>100</v>
      </c>
      <c r="F13" s="11"/>
      <c r="G13" s="8"/>
      <c r="H13"/>
      <c r="I13"/>
    </row>
    <row r="14" spans="1:9" x14ac:dyDescent="0.25">
      <c r="A14" s="9" t="s">
        <v>108</v>
      </c>
      <c r="B14" s="37" t="s">
        <v>109</v>
      </c>
      <c r="C14" s="37" t="s">
        <v>110</v>
      </c>
      <c r="D14" s="37"/>
      <c r="E14" s="41" t="s">
        <v>102</v>
      </c>
      <c r="F14" s="11"/>
      <c r="G14" s="8"/>
      <c r="H14"/>
      <c r="I14"/>
    </row>
    <row r="15" spans="1:9" x14ac:dyDescent="0.25">
      <c r="A15" s="9" t="s">
        <v>111</v>
      </c>
      <c r="B15" s="37" t="s">
        <v>112</v>
      </c>
      <c r="C15" s="37" t="s">
        <v>113</v>
      </c>
      <c r="D15" s="37"/>
      <c r="E15" s="37"/>
      <c r="F15" s="11"/>
      <c r="G15" s="8"/>
      <c r="H15"/>
      <c r="I15"/>
    </row>
    <row r="16" spans="1:9" ht="19.5" thickBot="1" x14ac:dyDescent="0.35">
      <c r="A16" s="43"/>
      <c r="B16" s="40"/>
      <c r="C16" s="40"/>
      <c r="D16" s="40"/>
      <c r="E16" s="40"/>
      <c r="F16" s="40"/>
      <c r="G16" s="44"/>
    </row>
    <row r="17" spans="1:7" ht="16.5" thickBot="1" x14ac:dyDescent="0.3">
      <c r="A17" s="13"/>
      <c r="B17" s="13"/>
      <c r="C17" s="13"/>
      <c r="D17" s="13"/>
      <c r="E17" s="13"/>
      <c r="F17" s="13"/>
      <c r="G17" s="13"/>
    </row>
    <row r="18" spans="1:7" x14ac:dyDescent="0.25">
      <c r="A18" s="45" t="s">
        <v>182</v>
      </c>
      <c r="B18" s="38"/>
      <c r="C18" s="38"/>
      <c r="D18" s="38"/>
      <c r="E18" s="38"/>
      <c r="F18" s="38"/>
      <c r="G18" s="39"/>
    </row>
    <row r="19" spans="1:7" ht="16.5" thickBot="1" x14ac:dyDescent="0.3">
      <c r="A19" s="51"/>
      <c r="B19" s="52"/>
      <c r="C19" s="52"/>
      <c r="D19" s="52"/>
      <c r="E19" s="52"/>
      <c r="F19" s="52"/>
      <c r="G19" s="53"/>
    </row>
    <row r="20" spans="1:7" x14ac:dyDescent="0.25">
      <c r="A20" s="57"/>
      <c r="B20" s="57"/>
      <c r="C20" s="15"/>
      <c r="D20" s="15"/>
      <c r="E20" s="15"/>
      <c r="F20" s="15"/>
      <c r="G20" s="16"/>
    </row>
    <row r="21" spans="1:7" x14ac:dyDescent="0.25">
      <c r="A21" s="57" t="s">
        <v>115</v>
      </c>
      <c r="B21" s="57"/>
      <c r="C21" s="15"/>
      <c r="D21" s="15"/>
      <c r="E21" s="15"/>
      <c r="F21" s="15"/>
      <c r="G21" s="16"/>
    </row>
    <row r="22" spans="1:7" x14ac:dyDescent="0.25">
      <c r="A22" s="14" t="s">
        <v>1</v>
      </c>
      <c r="B22" s="15" t="s">
        <v>2</v>
      </c>
      <c r="C22" s="15" t="s">
        <v>3</v>
      </c>
      <c r="D22" s="15" t="s">
        <v>76</v>
      </c>
      <c r="E22" s="15" t="s">
        <v>4</v>
      </c>
      <c r="F22" s="15" t="s">
        <v>5</v>
      </c>
      <c r="G22" s="16" t="s">
        <v>6</v>
      </c>
    </row>
    <row r="23" spans="1:7" x14ac:dyDescent="0.25">
      <c r="A23" s="17" t="s">
        <v>125</v>
      </c>
      <c r="B23" s="18" t="s">
        <v>126</v>
      </c>
      <c r="C23" s="18" t="s">
        <v>9</v>
      </c>
      <c r="D23" s="18" t="s">
        <v>127</v>
      </c>
      <c r="E23" s="18" t="s">
        <v>128</v>
      </c>
      <c r="F23" s="20">
        <v>8035</v>
      </c>
      <c r="G23" s="21">
        <v>4.5</v>
      </c>
    </row>
    <row r="24" spans="1:7" x14ac:dyDescent="0.25">
      <c r="A24" s="17" t="s">
        <v>7</v>
      </c>
      <c r="B24" s="18" t="s">
        <v>8</v>
      </c>
      <c r="C24" s="18" t="s">
        <v>9</v>
      </c>
      <c r="D24" s="35" t="s">
        <v>78</v>
      </c>
      <c r="E24" s="18" t="s">
        <v>13</v>
      </c>
      <c r="F24" s="20">
        <v>11464</v>
      </c>
      <c r="G24" s="21">
        <v>4.5</v>
      </c>
    </row>
    <row r="25" spans="1:7" x14ac:dyDescent="0.25">
      <c r="A25" s="17" t="s">
        <v>10</v>
      </c>
      <c r="B25" s="18" t="s">
        <v>11</v>
      </c>
      <c r="C25" s="18" t="s">
        <v>9</v>
      </c>
      <c r="D25" s="18" t="s">
        <v>79</v>
      </c>
      <c r="E25" s="18" t="s">
        <v>12</v>
      </c>
      <c r="F25" s="20">
        <v>17074</v>
      </c>
      <c r="G25" s="21">
        <v>4.5</v>
      </c>
    </row>
    <row r="26" spans="1:7" x14ac:dyDescent="0.25">
      <c r="A26" s="17" t="s">
        <v>14</v>
      </c>
      <c r="B26" s="18" t="s">
        <v>15</v>
      </c>
      <c r="C26" s="18" t="s">
        <v>9</v>
      </c>
      <c r="D26" s="18" t="s">
        <v>80</v>
      </c>
      <c r="E26" s="18" t="s">
        <v>16</v>
      </c>
      <c r="F26" s="20">
        <v>17950</v>
      </c>
      <c r="G26" s="21">
        <v>4</v>
      </c>
    </row>
    <row r="27" spans="1:7" x14ac:dyDescent="0.25">
      <c r="A27" s="17"/>
      <c r="B27" s="18"/>
      <c r="C27" s="18"/>
      <c r="D27" s="18"/>
      <c r="E27" s="18"/>
      <c r="F27" s="22">
        <f>SUM(F23:F26)</f>
        <v>54523</v>
      </c>
      <c r="G27" s="19"/>
    </row>
    <row r="28" spans="1:7" x14ac:dyDescent="0.25">
      <c r="A28" s="23" t="s">
        <v>17</v>
      </c>
      <c r="B28" s="18"/>
      <c r="C28" s="18"/>
      <c r="D28" s="18"/>
      <c r="E28" s="18"/>
      <c r="F28" s="20"/>
      <c r="G28" s="19"/>
    </row>
    <row r="29" spans="1:7" x14ac:dyDescent="0.25">
      <c r="A29" s="14" t="s">
        <v>1</v>
      </c>
      <c r="B29" s="18" t="s">
        <v>2</v>
      </c>
      <c r="C29" s="18" t="s">
        <v>3</v>
      </c>
      <c r="D29" s="18" t="s">
        <v>76</v>
      </c>
      <c r="E29" s="18" t="s">
        <v>4</v>
      </c>
      <c r="F29" s="20" t="s">
        <v>5</v>
      </c>
      <c r="G29" s="19" t="s">
        <v>6</v>
      </c>
    </row>
    <row r="30" spans="1:7" x14ac:dyDescent="0.25">
      <c r="A30" s="14" t="s">
        <v>168</v>
      </c>
      <c r="B30" s="18" t="s">
        <v>169</v>
      </c>
      <c r="C30" s="18" t="s">
        <v>24</v>
      </c>
      <c r="D30" s="18" t="s">
        <v>123</v>
      </c>
      <c r="E30" s="18" t="s">
        <v>170</v>
      </c>
      <c r="F30" s="20">
        <v>233</v>
      </c>
      <c r="G30" s="19">
        <v>2.66</v>
      </c>
    </row>
    <row r="31" spans="1:7" x14ac:dyDescent="0.25">
      <c r="A31" s="17" t="s">
        <v>121</v>
      </c>
      <c r="B31" s="18" t="s">
        <v>122</v>
      </c>
      <c r="C31" s="18" t="s">
        <v>24</v>
      </c>
      <c r="D31" s="18" t="s">
        <v>123</v>
      </c>
      <c r="E31" s="18" t="s">
        <v>124</v>
      </c>
      <c r="F31" s="20">
        <v>175</v>
      </c>
      <c r="G31" s="19">
        <v>2.7149999999999999</v>
      </c>
    </row>
    <row r="32" spans="1:7" x14ac:dyDescent="0.25">
      <c r="A32" s="17" t="s">
        <v>29</v>
      </c>
      <c r="B32" s="18" t="s">
        <v>36</v>
      </c>
      <c r="C32" s="18" t="s">
        <v>24</v>
      </c>
      <c r="D32" s="18" t="s">
        <v>81</v>
      </c>
      <c r="E32" s="18" t="s">
        <v>30</v>
      </c>
      <c r="F32" s="20">
        <v>233</v>
      </c>
      <c r="G32" s="19">
        <v>2.8050000000000002</v>
      </c>
    </row>
    <row r="33" spans="1:7" x14ac:dyDescent="0.25">
      <c r="A33" s="17" t="s">
        <v>26</v>
      </c>
      <c r="B33" s="18" t="s">
        <v>27</v>
      </c>
      <c r="C33" s="18" t="s">
        <v>20</v>
      </c>
      <c r="D33" s="18" t="s">
        <v>82</v>
      </c>
      <c r="E33" s="18" t="s">
        <v>28</v>
      </c>
      <c r="F33" s="20">
        <v>9032</v>
      </c>
      <c r="G33" s="19">
        <v>2.625</v>
      </c>
    </row>
    <row r="34" spans="1:7" x14ac:dyDescent="0.25">
      <c r="A34" s="17" t="s">
        <v>18</v>
      </c>
      <c r="B34" s="18" t="s">
        <v>19</v>
      </c>
      <c r="C34" s="18" t="s">
        <v>20</v>
      </c>
      <c r="D34" s="18" t="s">
        <v>84</v>
      </c>
      <c r="E34" s="18" t="s">
        <v>21</v>
      </c>
      <c r="F34" s="20">
        <f>6753+2977</f>
        <v>9730</v>
      </c>
      <c r="G34" s="19">
        <v>2.875</v>
      </c>
    </row>
    <row r="35" spans="1:7" x14ac:dyDescent="0.25">
      <c r="A35" s="17" t="s">
        <v>22</v>
      </c>
      <c r="B35" s="18" t="s">
        <v>23</v>
      </c>
      <c r="C35" s="18" t="s">
        <v>24</v>
      </c>
      <c r="D35" s="18" t="s">
        <v>85</v>
      </c>
      <c r="E35" s="18" t="s">
        <v>25</v>
      </c>
      <c r="F35" s="20">
        <v>847</v>
      </c>
      <c r="G35" s="25">
        <v>1.75</v>
      </c>
    </row>
    <row r="36" spans="1:7" x14ac:dyDescent="0.25">
      <c r="A36" s="17" t="s">
        <v>31</v>
      </c>
      <c r="B36" s="18" t="s">
        <v>32</v>
      </c>
      <c r="C36" s="18" t="s">
        <v>24</v>
      </c>
      <c r="D36" s="18" t="s">
        <v>208</v>
      </c>
      <c r="E36" s="18" t="s">
        <v>33</v>
      </c>
      <c r="F36" s="20">
        <v>290</v>
      </c>
      <c r="G36" s="19">
        <v>3.6549999999999998</v>
      </c>
    </row>
    <row r="37" spans="1:7" x14ac:dyDescent="0.25">
      <c r="A37" s="17"/>
      <c r="B37" s="18"/>
      <c r="C37" s="18"/>
      <c r="D37" s="18"/>
      <c r="E37" s="18"/>
      <c r="F37" s="20"/>
      <c r="G37" s="24"/>
    </row>
    <row r="38" spans="1:7" x14ac:dyDescent="0.25">
      <c r="A38" s="17"/>
      <c r="B38" s="18"/>
      <c r="C38" s="18"/>
      <c r="D38" s="18"/>
      <c r="E38" s="18"/>
      <c r="F38" s="22">
        <f>SUM(F30:F37)</f>
        <v>20540</v>
      </c>
      <c r="G38" s="19"/>
    </row>
    <row r="39" spans="1:7" x14ac:dyDescent="0.25">
      <c r="A39" s="23" t="s">
        <v>39</v>
      </c>
      <c r="B39" s="18"/>
      <c r="C39" s="18"/>
      <c r="D39" s="18"/>
      <c r="E39" s="18"/>
      <c r="F39" s="20"/>
      <c r="G39" s="19"/>
    </row>
    <row r="40" spans="1:7" x14ac:dyDescent="0.25">
      <c r="A40" s="14" t="s">
        <v>1</v>
      </c>
      <c r="B40" s="18" t="s">
        <v>2</v>
      </c>
      <c r="C40" s="18" t="s">
        <v>3</v>
      </c>
      <c r="D40" s="18" t="s">
        <v>76</v>
      </c>
      <c r="E40" s="18" t="s">
        <v>4</v>
      </c>
      <c r="F40" s="20" t="s">
        <v>5</v>
      </c>
      <c r="G40" s="19" t="s">
        <v>6</v>
      </c>
    </row>
    <row r="41" spans="1:7" x14ac:dyDescent="0.25">
      <c r="A41" s="17" t="s">
        <v>171</v>
      </c>
      <c r="B41" s="18" t="s">
        <v>172</v>
      </c>
      <c r="C41" s="18" t="s">
        <v>9</v>
      </c>
      <c r="D41" s="18" t="s">
        <v>173</v>
      </c>
      <c r="E41" s="18" t="s">
        <v>174</v>
      </c>
      <c r="F41" s="20">
        <v>40</v>
      </c>
      <c r="G41" s="24" t="s">
        <v>38</v>
      </c>
    </row>
    <row r="42" spans="1:7" x14ac:dyDescent="0.25">
      <c r="A42" s="17" t="s">
        <v>175</v>
      </c>
      <c r="B42" s="18" t="s">
        <v>176</v>
      </c>
      <c r="C42" s="18" t="s">
        <v>9</v>
      </c>
      <c r="D42" s="18" t="s">
        <v>138</v>
      </c>
      <c r="E42" s="18" t="s">
        <v>177</v>
      </c>
      <c r="F42" s="20">
        <v>200</v>
      </c>
      <c r="G42" s="24" t="s">
        <v>38</v>
      </c>
    </row>
    <row r="43" spans="1:7" x14ac:dyDescent="0.25">
      <c r="A43" s="17" t="s">
        <v>178</v>
      </c>
      <c r="B43" s="18" t="s">
        <v>179</v>
      </c>
      <c r="C43" s="18" t="s">
        <v>9</v>
      </c>
      <c r="D43" s="18" t="s">
        <v>180</v>
      </c>
      <c r="E43" s="18" t="s">
        <v>181</v>
      </c>
      <c r="F43" s="20">
        <v>250</v>
      </c>
      <c r="G43" s="24" t="s">
        <v>38</v>
      </c>
    </row>
    <row r="44" spans="1:7" x14ac:dyDescent="0.25">
      <c r="A44" s="17" t="s">
        <v>156</v>
      </c>
      <c r="B44" s="18" t="s">
        <v>161</v>
      </c>
      <c r="C44" s="18" t="s">
        <v>9</v>
      </c>
      <c r="D44" s="18" t="s">
        <v>158</v>
      </c>
      <c r="E44" s="18" t="s">
        <v>159</v>
      </c>
      <c r="F44" s="20">
        <v>100</v>
      </c>
      <c r="G44" s="24" t="s">
        <v>38</v>
      </c>
    </row>
    <row r="45" spans="1:7" x14ac:dyDescent="0.25">
      <c r="A45" s="17" t="s">
        <v>160</v>
      </c>
      <c r="B45" s="18" t="s">
        <v>157</v>
      </c>
      <c r="C45" s="18" t="s">
        <v>9</v>
      </c>
      <c r="D45" s="18" t="s">
        <v>162</v>
      </c>
      <c r="E45" s="18" t="s">
        <v>163</v>
      </c>
      <c r="F45" s="20">
        <v>500</v>
      </c>
      <c r="G45" s="24" t="s">
        <v>38</v>
      </c>
    </row>
    <row r="46" spans="1:7" x14ac:dyDescent="0.25">
      <c r="A46" s="17" t="s">
        <v>164</v>
      </c>
      <c r="B46" s="18" t="s">
        <v>165</v>
      </c>
      <c r="C46" s="18" t="s">
        <v>9</v>
      </c>
      <c r="D46" s="18" t="s">
        <v>166</v>
      </c>
      <c r="E46" s="18" t="s">
        <v>167</v>
      </c>
      <c r="F46" s="20">
        <v>100</v>
      </c>
      <c r="G46" s="24" t="s">
        <v>38</v>
      </c>
    </row>
    <row r="47" spans="1:7" x14ac:dyDescent="0.25">
      <c r="A47" s="17" t="s">
        <v>152</v>
      </c>
      <c r="B47" s="18" t="s">
        <v>153</v>
      </c>
      <c r="C47" s="18" t="s">
        <v>9</v>
      </c>
      <c r="D47" s="18" t="s">
        <v>155</v>
      </c>
      <c r="E47" s="18" t="s">
        <v>154</v>
      </c>
      <c r="F47" s="20">
        <v>1200</v>
      </c>
      <c r="G47" s="24" t="s">
        <v>38</v>
      </c>
    </row>
    <row r="48" spans="1:7" x14ac:dyDescent="0.25">
      <c r="A48" s="17" t="s">
        <v>132</v>
      </c>
      <c r="B48" s="18" t="s">
        <v>133</v>
      </c>
      <c r="C48" s="18" t="s">
        <v>9</v>
      </c>
      <c r="D48" s="18" t="s">
        <v>134</v>
      </c>
      <c r="E48" s="18" t="s">
        <v>128</v>
      </c>
      <c r="F48" s="20">
        <v>1015</v>
      </c>
      <c r="G48" s="24" t="s">
        <v>38</v>
      </c>
    </row>
    <row r="49" spans="1:7" x14ac:dyDescent="0.25">
      <c r="A49" s="17" t="s">
        <v>135</v>
      </c>
      <c r="B49" s="18" t="s">
        <v>136</v>
      </c>
      <c r="C49" s="18" t="s">
        <v>9</v>
      </c>
      <c r="D49" s="18" t="s">
        <v>134</v>
      </c>
      <c r="E49" s="18" t="s">
        <v>128</v>
      </c>
      <c r="F49" s="20">
        <v>1775</v>
      </c>
      <c r="G49" s="24" t="s">
        <v>38</v>
      </c>
    </row>
    <row r="50" spans="1:7" x14ac:dyDescent="0.25">
      <c r="A50" s="17" t="s">
        <v>141</v>
      </c>
      <c r="B50" s="18" t="s">
        <v>142</v>
      </c>
      <c r="C50" s="18" t="s">
        <v>9</v>
      </c>
      <c r="D50" s="18" t="s">
        <v>143</v>
      </c>
      <c r="E50" s="18" t="s">
        <v>144</v>
      </c>
      <c r="F50" s="20">
        <v>1340</v>
      </c>
      <c r="G50" s="24" t="s">
        <v>38</v>
      </c>
    </row>
    <row r="51" spans="1:7" x14ac:dyDescent="0.25">
      <c r="A51" s="17" t="s">
        <v>129</v>
      </c>
      <c r="B51" s="18" t="s">
        <v>130</v>
      </c>
      <c r="C51" s="18" t="s">
        <v>9</v>
      </c>
      <c r="D51" s="18" t="s">
        <v>131</v>
      </c>
      <c r="E51" s="18" t="s">
        <v>86</v>
      </c>
      <c r="F51" s="20">
        <v>100</v>
      </c>
      <c r="G51" s="24" t="s">
        <v>38</v>
      </c>
    </row>
    <row r="52" spans="1:7" x14ac:dyDescent="0.25">
      <c r="A52" s="17" t="s">
        <v>148</v>
      </c>
      <c r="B52" s="18" t="s">
        <v>149</v>
      </c>
      <c r="C52" s="18" t="s">
        <v>9</v>
      </c>
      <c r="D52" s="18" t="s">
        <v>151</v>
      </c>
      <c r="E52" s="18" t="s">
        <v>150</v>
      </c>
      <c r="F52" s="20">
        <v>150</v>
      </c>
      <c r="G52" s="24" t="s">
        <v>38</v>
      </c>
    </row>
    <row r="53" spans="1:7" x14ac:dyDescent="0.25">
      <c r="A53" s="17" t="s">
        <v>140</v>
      </c>
      <c r="B53" s="18" t="s">
        <v>139</v>
      </c>
      <c r="C53" s="18" t="s">
        <v>9</v>
      </c>
      <c r="D53" s="18" t="s">
        <v>138</v>
      </c>
      <c r="E53" s="18" t="s">
        <v>137</v>
      </c>
      <c r="F53" s="20">
        <v>153</v>
      </c>
      <c r="G53" s="24" t="s">
        <v>38</v>
      </c>
    </row>
    <row r="54" spans="1:7" x14ac:dyDescent="0.25">
      <c r="A54" s="17" t="s">
        <v>145</v>
      </c>
      <c r="B54" s="18" t="s">
        <v>146</v>
      </c>
      <c r="C54" s="18" t="s">
        <v>9</v>
      </c>
      <c r="D54" s="18" t="s">
        <v>143</v>
      </c>
      <c r="E54" s="18" t="s">
        <v>147</v>
      </c>
      <c r="F54" s="20">
        <v>275</v>
      </c>
      <c r="G54" s="24" t="s">
        <v>38</v>
      </c>
    </row>
    <row r="55" spans="1:7" x14ac:dyDescent="0.25">
      <c r="A55" s="17" t="s">
        <v>49</v>
      </c>
      <c r="B55" s="18" t="s">
        <v>50</v>
      </c>
      <c r="C55" s="18" t="s">
        <v>9</v>
      </c>
      <c r="D55" s="18" t="s">
        <v>87</v>
      </c>
      <c r="E55" s="18" t="s">
        <v>51</v>
      </c>
      <c r="F55" s="20">
        <v>150</v>
      </c>
      <c r="G55" s="24" t="s">
        <v>38</v>
      </c>
    </row>
    <row r="56" spans="1:7" x14ac:dyDescent="0.25">
      <c r="A56" s="17" t="s">
        <v>52</v>
      </c>
      <c r="B56" s="18" t="s">
        <v>53</v>
      </c>
      <c r="C56" s="18" t="s">
        <v>9</v>
      </c>
      <c r="D56" s="18" t="s">
        <v>88</v>
      </c>
      <c r="E56" s="18" t="s">
        <v>73</v>
      </c>
      <c r="F56" s="20">
        <v>150</v>
      </c>
      <c r="G56" s="24" t="s">
        <v>38</v>
      </c>
    </row>
    <row r="57" spans="1:7" x14ac:dyDescent="0.25">
      <c r="A57" s="17" t="s">
        <v>57</v>
      </c>
      <c r="B57" s="18" t="s">
        <v>58</v>
      </c>
      <c r="C57" s="18" t="s">
        <v>9</v>
      </c>
      <c r="D57" s="18" t="s">
        <v>89</v>
      </c>
      <c r="E57" s="18" t="s">
        <v>59</v>
      </c>
      <c r="F57" s="20">
        <v>2245</v>
      </c>
      <c r="G57" s="24" t="s">
        <v>38</v>
      </c>
    </row>
    <row r="58" spans="1:7" x14ac:dyDescent="0.25">
      <c r="A58" s="17" t="s">
        <v>60</v>
      </c>
      <c r="B58" s="18" t="s">
        <v>61</v>
      </c>
      <c r="C58" s="18" t="s">
        <v>9</v>
      </c>
      <c r="D58" s="18" t="s">
        <v>90</v>
      </c>
      <c r="E58" s="18" t="s">
        <v>62</v>
      </c>
      <c r="F58" s="20">
        <v>600</v>
      </c>
      <c r="G58" s="24" t="s">
        <v>38</v>
      </c>
    </row>
    <row r="59" spans="1:7" x14ac:dyDescent="0.25">
      <c r="A59" s="17" t="s">
        <v>54</v>
      </c>
      <c r="B59" s="18" t="s">
        <v>55</v>
      </c>
      <c r="C59" s="18" t="s">
        <v>9</v>
      </c>
      <c r="D59" s="18" t="s">
        <v>91</v>
      </c>
      <c r="E59" s="18" t="s">
        <v>56</v>
      </c>
      <c r="F59" s="20">
        <v>550</v>
      </c>
      <c r="G59" s="24" t="s">
        <v>38</v>
      </c>
    </row>
    <row r="60" spans="1:7" x14ac:dyDescent="0.25">
      <c r="A60" s="17" t="s">
        <v>63</v>
      </c>
      <c r="B60" s="18" t="s">
        <v>64</v>
      </c>
      <c r="C60" s="18" t="s">
        <v>9</v>
      </c>
      <c r="D60" s="18" t="s">
        <v>90</v>
      </c>
      <c r="E60" s="18" t="s">
        <v>65</v>
      </c>
      <c r="F60" s="20">
        <v>200</v>
      </c>
      <c r="G60" s="24" t="s">
        <v>38</v>
      </c>
    </row>
    <row r="61" spans="1:7" x14ac:dyDescent="0.25">
      <c r="A61" s="17" t="s">
        <v>66</v>
      </c>
      <c r="B61" s="18" t="s">
        <v>67</v>
      </c>
      <c r="C61" s="18" t="s">
        <v>9</v>
      </c>
      <c r="D61" s="18" t="s">
        <v>93</v>
      </c>
      <c r="E61" s="18" t="s">
        <v>68</v>
      </c>
      <c r="F61" s="20">
        <v>600</v>
      </c>
      <c r="G61" s="24" t="s">
        <v>38</v>
      </c>
    </row>
    <row r="62" spans="1:7" x14ac:dyDescent="0.25">
      <c r="A62" s="17" t="s">
        <v>43</v>
      </c>
      <c r="B62" s="18" t="s">
        <v>44</v>
      </c>
      <c r="C62" s="18" t="s">
        <v>9</v>
      </c>
      <c r="D62" s="18" t="s">
        <v>94</v>
      </c>
      <c r="E62" s="18" t="s">
        <v>45</v>
      </c>
      <c r="F62" s="20">
        <v>550</v>
      </c>
      <c r="G62" s="24" t="s">
        <v>38</v>
      </c>
    </row>
    <row r="63" spans="1:7" x14ac:dyDescent="0.25">
      <c r="A63" s="17" t="s">
        <v>46</v>
      </c>
      <c r="B63" s="18" t="s">
        <v>47</v>
      </c>
      <c r="C63" s="18" t="s">
        <v>9</v>
      </c>
      <c r="D63" s="18" t="s">
        <v>95</v>
      </c>
      <c r="E63" s="18" t="s">
        <v>48</v>
      </c>
      <c r="F63" s="20">
        <v>100</v>
      </c>
      <c r="G63" s="24" t="s">
        <v>38</v>
      </c>
    </row>
    <row r="64" spans="1:7" x14ac:dyDescent="0.25">
      <c r="A64" s="17" t="s">
        <v>40</v>
      </c>
      <c r="B64" s="18" t="s">
        <v>41</v>
      </c>
      <c r="C64" s="18" t="s">
        <v>9</v>
      </c>
      <c r="D64" s="18" t="s">
        <v>96</v>
      </c>
      <c r="E64" s="18" t="s">
        <v>42</v>
      </c>
      <c r="F64" s="20">
        <v>100</v>
      </c>
      <c r="G64" s="19">
        <v>3.25</v>
      </c>
    </row>
    <row r="65" spans="1:8" x14ac:dyDescent="0.25">
      <c r="A65" s="17"/>
      <c r="B65" s="18"/>
      <c r="C65" s="18"/>
      <c r="D65" s="18"/>
      <c r="E65" s="18"/>
      <c r="F65" s="18"/>
      <c r="G65" s="24"/>
    </row>
    <row r="66" spans="1:8" x14ac:dyDescent="0.25">
      <c r="A66" s="17"/>
      <c r="B66" s="18"/>
      <c r="C66" s="18"/>
      <c r="D66" s="18"/>
      <c r="E66" s="18"/>
      <c r="F66" s="22">
        <f>SUM(F41:F65)</f>
        <v>12443</v>
      </c>
      <c r="G66" s="19"/>
    </row>
    <row r="67" spans="1:8" x14ac:dyDescent="0.25">
      <c r="A67" s="17"/>
      <c r="B67" s="18"/>
      <c r="C67" s="18"/>
      <c r="D67" s="18"/>
      <c r="E67" s="18"/>
      <c r="F67" s="18"/>
      <c r="G67" s="19"/>
    </row>
    <row r="68" spans="1:8" ht="16.5" thickBot="1" x14ac:dyDescent="0.3">
      <c r="A68" s="14" t="s">
        <v>72</v>
      </c>
      <c r="B68" s="18"/>
      <c r="C68" s="18"/>
      <c r="D68" s="18"/>
      <c r="E68" s="18"/>
      <c r="F68" s="22">
        <f>F27++F38+F66</f>
        <v>87506</v>
      </c>
      <c r="G68" s="19"/>
    </row>
    <row r="69" spans="1:8" ht="16.5" thickBot="1" x14ac:dyDescent="0.3">
      <c r="A69" s="31" t="s">
        <v>120</v>
      </c>
      <c r="B69" s="32"/>
      <c r="C69" s="32"/>
      <c r="D69" s="32"/>
      <c r="E69" s="32"/>
      <c r="F69" s="32"/>
      <c r="G69" s="33"/>
    </row>
    <row r="70" spans="1:8" ht="16.5" thickBot="1" x14ac:dyDescent="0.3"/>
    <row r="71" spans="1:8" ht="32.25" thickBot="1" x14ac:dyDescent="0.3">
      <c r="A71" s="54" t="s">
        <v>117</v>
      </c>
      <c r="B71" s="55"/>
    </row>
    <row r="72" spans="1:8" x14ac:dyDescent="0.25">
      <c r="A72" s="28">
        <v>2011</v>
      </c>
      <c r="B72" s="5">
        <f>F47+F46+F45+F44+F43+F42+F41+F30</f>
        <v>2623</v>
      </c>
    </row>
    <row r="73" spans="1:8" x14ac:dyDescent="0.25">
      <c r="A73" s="28">
        <v>2012</v>
      </c>
      <c r="B73" s="5">
        <f>F55+F54+F53+F52+F51+F50+F49+F48+F31+F23</f>
        <v>13168</v>
      </c>
    </row>
    <row r="74" spans="1:8" x14ac:dyDescent="0.25">
      <c r="A74" s="28">
        <v>2013</v>
      </c>
      <c r="B74" s="5">
        <f>F59+F58+F57+F56+F32+F24</f>
        <v>15242</v>
      </c>
    </row>
    <row r="75" spans="1:8" x14ac:dyDescent="0.25">
      <c r="A75" s="28">
        <v>2014</v>
      </c>
      <c r="B75" s="5">
        <f>F33+F25</f>
        <v>26106</v>
      </c>
    </row>
    <row r="76" spans="1:8" x14ac:dyDescent="0.25">
      <c r="A76" s="28">
        <v>2015</v>
      </c>
      <c r="B76" s="5">
        <f>F63+F62+F61+F60+F35+F34</f>
        <v>12027</v>
      </c>
    </row>
    <row r="77" spans="1:8" x14ac:dyDescent="0.25">
      <c r="A77" s="28">
        <v>2016</v>
      </c>
      <c r="B77" s="5">
        <f>F26</f>
        <v>17950</v>
      </c>
    </row>
    <row r="78" spans="1:8" x14ac:dyDescent="0.25">
      <c r="A78" s="3" t="s">
        <v>119</v>
      </c>
      <c r="B78" s="5">
        <f>F64+F36</f>
        <v>390</v>
      </c>
    </row>
    <row r="79" spans="1:8" ht="16.5" thickBot="1" x14ac:dyDescent="0.3">
      <c r="A79" s="6" t="s">
        <v>118</v>
      </c>
      <c r="B79" s="29">
        <f>SUM(B72:B78)</f>
        <v>87506</v>
      </c>
      <c r="C79" s="26"/>
      <c r="D79" s="27"/>
      <c r="E79" s="27"/>
      <c r="F79" s="27"/>
      <c r="G79" s="27"/>
      <c r="H79" s="27"/>
    </row>
    <row r="80" spans="1:8" ht="16.5" thickBot="1" x14ac:dyDescent="0.3"/>
    <row r="81" spans="1:2" x14ac:dyDescent="0.25">
      <c r="A81" s="45" t="s">
        <v>116</v>
      </c>
      <c r="B81" s="39"/>
    </row>
    <row r="82" spans="1:2" ht="16.5" thickBot="1" x14ac:dyDescent="0.3">
      <c r="A82" s="48"/>
      <c r="B82" s="53"/>
    </row>
    <row r="83" spans="1:2" x14ac:dyDescent="0.25">
      <c r="A83" s="3" t="s">
        <v>74</v>
      </c>
      <c r="B83" s="5">
        <f>SUM(F41:F63)</f>
        <v>12343</v>
      </c>
    </row>
    <row r="84" spans="1:2" x14ac:dyDescent="0.25">
      <c r="A84" s="3" t="s">
        <v>75</v>
      </c>
      <c r="B84" s="5">
        <f>F64+F36+F35+F34+F33+F32+F31+F27+F30</f>
        <v>75163</v>
      </c>
    </row>
    <row r="85" spans="1:2" ht="16.5" thickBot="1" x14ac:dyDescent="0.3">
      <c r="A85" s="6" t="s">
        <v>77</v>
      </c>
      <c r="B85" s="29">
        <f>SUM(B83:B84)</f>
        <v>87506</v>
      </c>
    </row>
  </sheetData>
  <mergeCells count="1">
    <mergeCell ref="H10:I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87"/>
  <sheetViews>
    <sheetView topLeftCell="A14" workbookViewId="0">
      <selection activeCell="D37" sqref="D37"/>
    </sheetView>
  </sheetViews>
  <sheetFormatPr defaultRowHeight="15.75" x14ac:dyDescent="0.25"/>
  <cols>
    <col min="1" max="1" width="18.85546875" style="1" customWidth="1"/>
    <col min="2" max="2" width="15.85546875" style="1" customWidth="1"/>
    <col min="3" max="3" width="15.5703125" style="1" customWidth="1"/>
    <col min="4" max="4" width="15.7109375" style="1" customWidth="1"/>
    <col min="5" max="5" width="14.28515625" style="1" customWidth="1"/>
    <col min="6" max="6" width="14.7109375" style="1" customWidth="1"/>
    <col min="7" max="8" width="10.5703125" style="1" customWidth="1"/>
    <col min="9" max="16384" width="9.140625" style="1"/>
  </cols>
  <sheetData>
    <row r="5" spans="1:9" ht="18.75" x14ac:dyDescent="0.3">
      <c r="A5" s="2" t="s">
        <v>0</v>
      </c>
      <c r="C5" s="10">
        <v>40633</v>
      </c>
    </row>
    <row r="6" spans="1:9" ht="19.5" thickBot="1" x14ac:dyDescent="0.35">
      <c r="A6" s="2"/>
    </row>
    <row r="7" spans="1:9" x14ac:dyDescent="0.25">
      <c r="A7" s="45" t="s">
        <v>97</v>
      </c>
      <c r="B7" s="46"/>
      <c r="C7" s="46"/>
      <c r="D7" s="46"/>
      <c r="E7" s="46"/>
      <c r="F7" s="46"/>
      <c r="G7" s="47"/>
      <c r="H7"/>
      <c r="I7"/>
    </row>
    <row r="8" spans="1:9" ht="16.5" thickBot="1" x14ac:dyDescent="0.3">
      <c r="A8" s="48"/>
      <c r="B8" s="49"/>
      <c r="C8" s="49"/>
      <c r="D8" s="49"/>
      <c r="E8" s="49"/>
      <c r="F8" s="49"/>
      <c r="G8" s="50"/>
      <c r="H8"/>
      <c r="I8"/>
    </row>
    <row r="9" spans="1:9" x14ac:dyDescent="0.25">
      <c r="A9" s="7" t="s">
        <v>98</v>
      </c>
      <c r="B9" s="36" t="s">
        <v>99</v>
      </c>
      <c r="C9" s="36"/>
      <c r="D9" s="11"/>
      <c r="E9" s="11"/>
      <c r="F9" s="11"/>
      <c r="G9" s="8"/>
      <c r="H9" s="11"/>
      <c r="I9" s="11"/>
    </row>
    <row r="10" spans="1:9" x14ac:dyDescent="0.25">
      <c r="A10" s="7" t="s">
        <v>114</v>
      </c>
      <c r="B10" s="36" t="s">
        <v>101</v>
      </c>
      <c r="C10" s="36"/>
      <c r="D10" s="11"/>
      <c r="E10" s="11"/>
      <c r="F10" s="34"/>
      <c r="G10" s="42"/>
      <c r="H10" s="56"/>
      <c r="I10" s="56"/>
    </row>
    <row r="11" spans="1:9" x14ac:dyDescent="0.25">
      <c r="A11" s="7" t="s">
        <v>103</v>
      </c>
      <c r="B11" s="37" t="s">
        <v>104</v>
      </c>
      <c r="C11" s="37"/>
      <c r="D11" s="11"/>
      <c r="E11" s="11"/>
      <c r="F11" s="34"/>
      <c r="G11" s="42"/>
      <c r="H11" s="56"/>
      <c r="I11" s="56"/>
    </row>
    <row r="12" spans="1:9" x14ac:dyDescent="0.25">
      <c r="A12" s="7"/>
      <c r="B12" s="11"/>
      <c r="C12" s="11"/>
      <c r="D12" s="11"/>
      <c r="E12" s="11"/>
      <c r="F12" s="11"/>
      <c r="G12" s="8"/>
      <c r="H12"/>
      <c r="I12"/>
    </row>
    <row r="13" spans="1:9" x14ac:dyDescent="0.25">
      <c r="A13" s="9" t="s">
        <v>105</v>
      </c>
      <c r="B13" s="12" t="s">
        <v>106</v>
      </c>
      <c r="C13" s="12" t="s">
        <v>107</v>
      </c>
      <c r="D13" s="12"/>
      <c r="E13" s="11" t="s">
        <v>100</v>
      </c>
      <c r="F13" s="11"/>
      <c r="G13" s="8"/>
      <c r="H13"/>
      <c r="I13"/>
    </row>
    <row r="14" spans="1:9" x14ac:dyDescent="0.25">
      <c r="A14" s="9" t="s">
        <v>108</v>
      </c>
      <c r="B14" s="37" t="s">
        <v>109</v>
      </c>
      <c r="C14" s="37" t="s">
        <v>110</v>
      </c>
      <c r="D14" s="37"/>
      <c r="E14" s="41" t="s">
        <v>102</v>
      </c>
      <c r="F14" s="11"/>
      <c r="G14" s="8"/>
      <c r="H14"/>
      <c r="I14"/>
    </row>
    <row r="15" spans="1:9" x14ac:dyDescent="0.25">
      <c r="A15" s="9" t="s">
        <v>111</v>
      </c>
      <c r="B15" s="37" t="s">
        <v>112</v>
      </c>
      <c r="C15" s="37" t="s">
        <v>113</v>
      </c>
      <c r="D15" s="37"/>
      <c r="E15" s="37"/>
      <c r="F15" s="11"/>
      <c r="G15" s="8"/>
      <c r="H15"/>
      <c r="I15"/>
    </row>
    <row r="16" spans="1:9" ht="19.5" thickBot="1" x14ac:dyDescent="0.35">
      <c r="A16" s="43"/>
      <c r="B16" s="40"/>
      <c r="C16" s="40"/>
      <c r="D16" s="40"/>
      <c r="E16" s="40"/>
      <c r="F16" s="40"/>
      <c r="G16" s="44"/>
    </row>
    <row r="17" spans="1:7" ht="16.5" thickBot="1" x14ac:dyDescent="0.3">
      <c r="A17" s="13"/>
      <c r="B17" s="13"/>
      <c r="C17" s="13"/>
      <c r="D17" s="13"/>
      <c r="E17" s="13"/>
      <c r="F17" s="13"/>
      <c r="G17" s="13"/>
    </row>
    <row r="18" spans="1:7" x14ac:dyDescent="0.25">
      <c r="A18" s="45" t="s">
        <v>182</v>
      </c>
      <c r="B18" s="38"/>
      <c r="C18" s="38"/>
      <c r="D18" s="38"/>
      <c r="E18" s="38"/>
      <c r="F18" s="38"/>
      <c r="G18" s="39"/>
    </row>
    <row r="19" spans="1:7" ht="16.5" thickBot="1" x14ac:dyDescent="0.3">
      <c r="A19" s="51"/>
      <c r="B19" s="52"/>
      <c r="C19" s="52"/>
      <c r="D19" s="52"/>
      <c r="E19" s="52"/>
      <c r="F19" s="52"/>
      <c r="G19" s="53"/>
    </row>
    <row r="20" spans="1:7" x14ac:dyDescent="0.25">
      <c r="A20" s="57"/>
      <c r="B20" s="57"/>
      <c r="C20" s="15"/>
      <c r="D20" s="15"/>
      <c r="E20" s="15"/>
      <c r="F20" s="15"/>
      <c r="G20" s="16"/>
    </row>
    <row r="21" spans="1:7" x14ac:dyDescent="0.25">
      <c r="A21" s="57" t="s">
        <v>115</v>
      </c>
      <c r="B21" s="57"/>
      <c r="C21" s="15"/>
      <c r="D21" s="15"/>
      <c r="E21" s="15"/>
      <c r="F21" s="15"/>
      <c r="G21" s="16"/>
    </row>
    <row r="22" spans="1:7" x14ac:dyDescent="0.25">
      <c r="A22" s="14" t="s">
        <v>1</v>
      </c>
      <c r="B22" s="15" t="s">
        <v>2</v>
      </c>
      <c r="C22" s="15" t="s">
        <v>3</v>
      </c>
      <c r="D22" s="15" t="s">
        <v>76</v>
      </c>
      <c r="E22" s="15" t="s">
        <v>4</v>
      </c>
      <c r="F22" s="15" t="s">
        <v>5</v>
      </c>
      <c r="G22" s="16" t="s">
        <v>6</v>
      </c>
    </row>
    <row r="23" spans="1:7" x14ac:dyDescent="0.25">
      <c r="A23" s="17" t="s">
        <v>183</v>
      </c>
      <c r="B23" s="18" t="s">
        <v>184</v>
      </c>
      <c r="C23" s="18" t="s">
        <v>9</v>
      </c>
      <c r="D23" s="18" t="s">
        <v>185</v>
      </c>
      <c r="E23" s="18" t="s">
        <v>186</v>
      </c>
      <c r="F23" s="20">
        <v>3420</v>
      </c>
      <c r="G23" s="21">
        <v>4</v>
      </c>
    </row>
    <row r="24" spans="1:7" x14ac:dyDescent="0.25">
      <c r="A24" s="17" t="s">
        <v>125</v>
      </c>
      <c r="B24" s="18" t="s">
        <v>126</v>
      </c>
      <c r="C24" s="18" t="s">
        <v>9</v>
      </c>
      <c r="D24" s="18" t="s">
        <v>127</v>
      </c>
      <c r="E24" s="18" t="s">
        <v>128</v>
      </c>
      <c r="F24" s="20">
        <v>10300</v>
      </c>
      <c r="G24" s="21">
        <v>4.5</v>
      </c>
    </row>
    <row r="25" spans="1:7" x14ac:dyDescent="0.25">
      <c r="A25" s="17" t="s">
        <v>7</v>
      </c>
      <c r="B25" s="18" t="s">
        <v>8</v>
      </c>
      <c r="C25" s="18" t="s">
        <v>9</v>
      </c>
      <c r="D25" s="35" t="s">
        <v>78</v>
      </c>
      <c r="E25" s="18" t="s">
        <v>13</v>
      </c>
      <c r="F25" s="20">
        <v>11464</v>
      </c>
      <c r="G25" s="21">
        <v>4.5</v>
      </c>
    </row>
    <row r="26" spans="1:7" x14ac:dyDescent="0.25">
      <c r="A26" s="17" t="s">
        <v>10</v>
      </c>
      <c r="B26" s="18" t="s">
        <v>11</v>
      </c>
      <c r="C26" s="18" t="s">
        <v>9</v>
      </c>
      <c r="D26" s="18" t="s">
        <v>79</v>
      </c>
      <c r="E26" s="18" t="s">
        <v>12</v>
      </c>
      <c r="F26" s="20">
        <v>16116</v>
      </c>
      <c r="G26" s="21">
        <v>4.5</v>
      </c>
    </row>
    <row r="27" spans="1:7" x14ac:dyDescent="0.25">
      <c r="A27" s="17" t="s">
        <v>14</v>
      </c>
      <c r="B27" s="18" t="s">
        <v>15</v>
      </c>
      <c r="C27" s="18" t="s">
        <v>9</v>
      </c>
      <c r="D27" s="18" t="s">
        <v>80</v>
      </c>
      <c r="E27" s="18" t="s">
        <v>16</v>
      </c>
      <c r="F27" s="20">
        <v>13750</v>
      </c>
      <c r="G27" s="21">
        <v>4</v>
      </c>
    </row>
    <row r="28" spans="1:7" x14ac:dyDescent="0.25">
      <c r="A28" s="17"/>
      <c r="B28" s="18"/>
      <c r="C28" s="18"/>
      <c r="D28" s="18"/>
      <c r="E28" s="18"/>
      <c r="F28" s="22">
        <f>SUM(F23:F27)</f>
        <v>55050</v>
      </c>
      <c r="G28" s="19"/>
    </row>
    <row r="29" spans="1:7" x14ac:dyDescent="0.25">
      <c r="A29" s="23" t="s">
        <v>17</v>
      </c>
      <c r="B29" s="18"/>
      <c r="C29" s="18"/>
      <c r="D29" s="18"/>
      <c r="E29" s="18"/>
      <c r="F29" s="20"/>
      <c r="G29" s="19"/>
    </row>
    <row r="30" spans="1:7" x14ac:dyDescent="0.25">
      <c r="A30" s="14" t="s">
        <v>1</v>
      </c>
      <c r="B30" s="18" t="s">
        <v>2</v>
      </c>
      <c r="C30" s="18" t="s">
        <v>3</v>
      </c>
      <c r="D30" s="18" t="s">
        <v>76</v>
      </c>
      <c r="E30" s="18" t="s">
        <v>4</v>
      </c>
      <c r="F30" s="20" t="s">
        <v>5</v>
      </c>
      <c r="G30" s="19" t="s">
        <v>6</v>
      </c>
    </row>
    <row r="31" spans="1:7" x14ac:dyDescent="0.25">
      <c r="A31" s="17" t="s">
        <v>168</v>
      </c>
      <c r="B31" s="18" t="s">
        <v>169</v>
      </c>
      <c r="C31" s="18" t="s">
        <v>24</v>
      </c>
      <c r="D31" s="18" t="s">
        <v>123</v>
      </c>
      <c r="E31" s="18" t="s">
        <v>170</v>
      </c>
      <c r="F31" s="20">
        <v>233</v>
      </c>
      <c r="G31" s="19">
        <v>2.66</v>
      </c>
    </row>
    <row r="32" spans="1:7" x14ac:dyDescent="0.25">
      <c r="A32" s="17" t="s">
        <v>121</v>
      </c>
      <c r="B32" s="18" t="s">
        <v>122</v>
      </c>
      <c r="C32" s="18" t="s">
        <v>24</v>
      </c>
      <c r="D32" s="18" t="s">
        <v>123</v>
      </c>
      <c r="E32" s="18" t="s">
        <v>124</v>
      </c>
      <c r="F32" s="20">
        <v>175</v>
      </c>
      <c r="G32" s="19">
        <v>2.7149999999999999</v>
      </c>
    </row>
    <row r="33" spans="1:7" x14ac:dyDescent="0.25">
      <c r="A33" s="17" t="s">
        <v>29</v>
      </c>
      <c r="B33" s="18" t="s">
        <v>36</v>
      </c>
      <c r="C33" s="18" t="s">
        <v>24</v>
      </c>
      <c r="D33" s="18" t="s">
        <v>81</v>
      </c>
      <c r="E33" s="18" t="s">
        <v>30</v>
      </c>
      <c r="F33" s="20">
        <v>233</v>
      </c>
      <c r="G33" s="19">
        <v>2.8050000000000002</v>
      </c>
    </row>
    <row r="34" spans="1:7" x14ac:dyDescent="0.25">
      <c r="A34" s="17" t="s">
        <v>18</v>
      </c>
      <c r="B34" s="18" t="s">
        <v>19</v>
      </c>
      <c r="C34" s="18" t="s">
        <v>20</v>
      </c>
      <c r="D34" s="18" t="s">
        <v>84</v>
      </c>
      <c r="E34" s="18" t="s">
        <v>21</v>
      </c>
      <c r="F34" s="20">
        <f>6753+2977</f>
        <v>9730</v>
      </c>
      <c r="G34" s="19">
        <v>2.875</v>
      </c>
    </row>
    <row r="35" spans="1:7" x14ac:dyDescent="0.25">
      <c r="A35" s="17" t="s">
        <v>22</v>
      </c>
      <c r="B35" s="18" t="s">
        <v>23</v>
      </c>
      <c r="C35" s="18" t="s">
        <v>24</v>
      </c>
      <c r="D35" s="18" t="s">
        <v>85</v>
      </c>
      <c r="E35" s="18" t="s">
        <v>25</v>
      </c>
      <c r="F35" s="20">
        <v>847</v>
      </c>
      <c r="G35" s="25">
        <v>1.75</v>
      </c>
    </row>
    <row r="36" spans="1:7" x14ac:dyDescent="0.25">
      <c r="A36" s="17" t="s">
        <v>31</v>
      </c>
      <c r="B36" s="18" t="s">
        <v>32</v>
      </c>
      <c r="C36" s="18" t="s">
        <v>24</v>
      </c>
      <c r="D36" s="18" t="s">
        <v>208</v>
      </c>
      <c r="E36" s="18" t="s">
        <v>33</v>
      </c>
      <c r="F36" s="20">
        <v>290</v>
      </c>
      <c r="G36" s="19">
        <v>3.6549999999999998</v>
      </c>
    </row>
    <row r="37" spans="1:7" x14ac:dyDescent="0.25">
      <c r="A37" s="17"/>
      <c r="B37" s="18"/>
      <c r="C37" s="18"/>
      <c r="D37" s="18"/>
      <c r="E37" s="18"/>
      <c r="F37" s="20"/>
      <c r="G37" s="24"/>
    </row>
    <row r="38" spans="1:7" x14ac:dyDescent="0.25">
      <c r="A38" s="17"/>
      <c r="B38" s="18"/>
      <c r="C38" s="18"/>
      <c r="D38" s="18"/>
      <c r="E38" s="18"/>
      <c r="F38" s="22">
        <f>SUM(F31:F37)</f>
        <v>11508</v>
      </c>
      <c r="G38" s="19"/>
    </row>
    <row r="39" spans="1:7" x14ac:dyDescent="0.25">
      <c r="A39" s="23" t="s">
        <v>39</v>
      </c>
      <c r="B39" s="18"/>
      <c r="C39" s="18"/>
      <c r="D39" s="18"/>
      <c r="E39" s="18"/>
      <c r="F39" s="20"/>
      <c r="G39" s="19"/>
    </row>
    <row r="40" spans="1:7" x14ac:dyDescent="0.25">
      <c r="A40" s="14" t="s">
        <v>1</v>
      </c>
      <c r="B40" s="18" t="s">
        <v>2</v>
      </c>
      <c r="C40" s="18" t="s">
        <v>3</v>
      </c>
      <c r="D40" s="18" t="s">
        <v>76</v>
      </c>
      <c r="E40" s="18" t="s">
        <v>4</v>
      </c>
      <c r="F40" s="20" t="s">
        <v>5</v>
      </c>
      <c r="G40" s="19" t="s">
        <v>6</v>
      </c>
    </row>
    <row r="41" spans="1:7" x14ac:dyDescent="0.25">
      <c r="A41" s="17" t="s">
        <v>198</v>
      </c>
      <c r="B41" s="18" t="s">
        <v>199</v>
      </c>
      <c r="C41" s="18" t="s">
        <v>9</v>
      </c>
      <c r="D41" s="18" t="s">
        <v>200</v>
      </c>
      <c r="E41" s="18" t="s">
        <v>201</v>
      </c>
      <c r="F41" s="20">
        <v>50</v>
      </c>
      <c r="G41" s="24" t="s">
        <v>38</v>
      </c>
    </row>
    <row r="42" spans="1:7" x14ac:dyDescent="0.25">
      <c r="A42" s="17" t="s">
        <v>191</v>
      </c>
      <c r="B42" s="18" t="s">
        <v>192</v>
      </c>
      <c r="C42" s="18" t="s">
        <v>9</v>
      </c>
      <c r="D42" s="18" t="s">
        <v>193</v>
      </c>
      <c r="E42" s="18" t="s">
        <v>194</v>
      </c>
      <c r="F42" s="20">
        <v>50</v>
      </c>
      <c r="G42" s="19">
        <v>2.2200000000000002</v>
      </c>
    </row>
    <row r="43" spans="1:7" x14ac:dyDescent="0.25">
      <c r="A43" s="17" t="s">
        <v>202</v>
      </c>
      <c r="B43" s="18" t="s">
        <v>203</v>
      </c>
      <c r="C43" s="18" t="s">
        <v>9</v>
      </c>
      <c r="D43" s="18" t="s">
        <v>193</v>
      </c>
      <c r="E43" s="18" t="s">
        <v>204</v>
      </c>
      <c r="F43" s="20">
        <v>700</v>
      </c>
      <c r="G43" s="24" t="s">
        <v>38</v>
      </c>
    </row>
    <row r="44" spans="1:7" x14ac:dyDescent="0.25">
      <c r="A44" s="17" t="s">
        <v>205</v>
      </c>
      <c r="B44" s="18" t="s">
        <v>206</v>
      </c>
      <c r="C44" s="18" t="s">
        <v>9</v>
      </c>
      <c r="D44" s="18" t="s">
        <v>155</v>
      </c>
      <c r="E44" s="18" t="s">
        <v>207</v>
      </c>
      <c r="F44" s="20">
        <v>2625</v>
      </c>
      <c r="G44" s="24" t="s">
        <v>38</v>
      </c>
    </row>
    <row r="45" spans="1:7" x14ac:dyDescent="0.25">
      <c r="A45" s="17" t="s">
        <v>187</v>
      </c>
      <c r="B45" s="18" t="s">
        <v>188</v>
      </c>
      <c r="C45" s="18" t="s">
        <v>9</v>
      </c>
      <c r="D45" s="18" t="s">
        <v>189</v>
      </c>
      <c r="E45" s="18" t="s">
        <v>190</v>
      </c>
      <c r="F45" s="20">
        <v>20</v>
      </c>
      <c r="G45" s="21">
        <v>4</v>
      </c>
    </row>
    <row r="46" spans="1:7" x14ac:dyDescent="0.25">
      <c r="A46" s="17" t="s">
        <v>195</v>
      </c>
      <c r="B46" s="18" t="s">
        <v>196</v>
      </c>
      <c r="C46" s="18" t="s">
        <v>9</v>
      </c>
      <c r="D46" s="18" t="s">
        <v>197</v>
      </c>
      <c r="E46" s="18" t="s">
        <v>190</v>
      </c>
      <c r="F46" s="20">
        <v>150</v>
      </c>
      <c r="G46" s="21">
        <v>4</v>
      </c>
    </row>
    <row r="47" spans="1:7" x14ac:dyDescent="0.25">
      <c r="A47" s="17" t="s">
        <v>171</v>
      </c>
      <c r="B47" s="18" t="s">
        <v>172</v>
      </c>
      <c r="C47" s="18" t="s">
        <v>9</v>
      </c>
      <c r="D47" s="18" t="s">
        <v>173</v>
      </c>
      <c r="E47" s="18" t="s">
        <v>174</v>
      </c>
      <c r="F47" s="20">
        <v>400</v>
      </c>
      <c r="G47" s="24" t="s">
        <v>38</v>
      </c>
    </row>
    <row r="48" spans="1:7" x14ac:dyDescent="0.25">
      <c r="A48" s="17" t="s">
        <v>175</v>
      </c>
      <c r="B48" s="18" t="s">
        <v>176</v>
      </c>
      <c r="C48" s="18" t="s">
        <v>9</v>
      </c>
      <c r="D48" s="18" t="s">
        <v>138</v>
      </c>
      <c r="E48" s="18" t="s">
        <v>177</v>
      </c>
      <c r="F48" s="20">
        <v>200</v>
      </c>
      <c r="G48" s="24" t="s">
        <v>38</v>
      </c>
    </row>
    <row r="49" spans="1:7" x14ac:dyDescent="0.25">
      <c r="A49" s="17" t="s">
        <v>178</v>
      </c>
      <c r="B49" s="18" t="s">
        <v>179</v>
      </c>
      <c r="C49" s="18" t="s">
        <v>9</v>
      </c>
      <c r="D49" s="18" t="s">
        <v>180</v>
      </c>
      <c r="E49" s="18" t="s">
        <v>181</v>
      </c>
      <c r="F49" s="20">
        <v>250</v>
      </c>
      <c r="G49" s="24" t="s">
        <v>38</v>
      </c>
    </row>
    <row r="50" spans="1:7" x14ac:dyDescent="0.25">
      <c r="A50" s="17" t="s">
        <v>156</v>
      </c>
      <c r="B50" s="18" t="s">
        <v>161</v>
      </c>
      <c r="C50" s="18" t="s">
        <v>9</v>
      </c>
      <c r="D50" s="18" t="s">
        <v>158</v>
      </c>
      <c r="E50" s="18" t="s">
        <v>159</v>
      </c>
      <c r="F50" s="20">
        <v>100</v>
      </c>
      <c r="G50" s="24" t="s">
        <v>38</v>
      </c>
    </row>
    <row r="51" spans="1:7" x14ac:dyDescent="0.25">
      <c r="A51" s="17" t="s">
        <v>160</v>
      </c>
      <c r="B51" s="18" t="s">
        <v>157</v>
      </c>
      <c r="C51" s="18" t="s">
        <v>9</v>
      </c>
      <c r="D51" s="18" t="s">
        <v>162</v>
      </c>
      <c r="E51" s="18" t="s">
        <v>163</v>
      </c>
      <c r="F51" s="20">
        <v>500</v>
      </c>
      <c r="G51" s="24" t="s">
        <v>38</v>
      </c>
    </row>
    <row r="52" spans="1:7" x14ac:dyDescent="0.25">
      <c r="A52" s="17" t="s">
        <v>164</v>
      </c>
      <c r="B52" s="18" t="s">
        <v>165</v>
      </c>
      <c r="C52" s="18" t="s">
        <v>9</v>
      </c>
      <c r="D52" s="18" t="s">
        <v>166</v>
      </c>
      <c r="E52" s="18" t="s">
        <v>167</v>
      </c>
      <c r="F52" s="20">
        <v>650</v>
      </c>
      <c r="G52" s="24" t="s">
        <v>38</v>
      </c>
    </row>
    <row r="53" spans="1:7" x14ac:dyDescent="0.25">
      <c r="A53" s="17" t="s">
        <v>152</v>
      </c>
      <c r="B53" s="18" t="s">
        <v>153</v>
      </c>
      <c r="C53" s="18" t="s">
        <v>9</v>
      </c>
      <c r="D53" s="18" t="s">
        <v>155</v>
      </c>
      <c r="E53" s="18" t="s">
        <v>154</v>
      </c>
      <c r="F53" s="20">
        <v>1200</v>
      </c>
      <c r="G53" s="24" t="s">
        <v>38</v>
      </c>
    </row>
    <row r="54" spans="1:7" x14ac:dyDescent="0.25">
      <c r="A54" s="17" t="s">
        <v>132</v>
      </c>
      <c r="B54" s="18" t="s">
        <v>133</v>
      </c>
      <c r="C54" s="18" t="s">
        <v>9</v>
      </c>
      <c r="D54" s="18" t="s">
        <v>134</v>
      </c>
      <c r="E54" s="18" t="s">
        <v>128</v>
      </c>
      <c r="F54" s="20">
        <v>1015</v>
      </c>
      <c r="G54" s="24" t="s">
        <v>38</v>
      </c>
    </row>
    <row r="55" spans="1:7" x14ac:dyDescent="0.25">
      <c r="A55" s="17" t="s">
        <v>135</v>
      </c>
      <c r="B55" s="18" t="s">
        <v>136</v>
      </c>
      <c r="C55" s="18" t="s">
        <v>9</v>
      </c>
      <c r="D55" s="18" t="s">
        <v>134</v>
      </c>
      <c r="E55" s="18" t="s">
        <v>128</v>
      </c>
      <c r="F55" s="20">
        <v>1775</v>
      </c>
      <c r="G55" s="24" t="s">
        <v>38</v>
      </c>
    </row>
    <row r="56" spans="1:7" x14ac:dyDescent="0.25">
      <c r="A56" s="17" t="s">
        <v>141</v>
      </c>
      <c r="B56" s="18" t="s">
        <v>142</v>
      </c>
      <c r="C56" s="18" t="s">
        <v>9</v>
      </c>
      <c r="D56" s="18" t="s">
        <v>143</v>
      </c>
      <c r="E56" s="18" t="s">
        <v>144</v>
      </c>
      <c r="F56" s="20">
        <v>1340</v>
      </c>
      <c r="G56" s="24" t="s">
        <v>38</v>
      </c>
    </row>
    <row r="57" spans="1:7" x14ac:dyDescent="0.25">
      <c r="A57" s="17" t="s">
        <v>129</v>
      </c>
      <c r="B57" s="18" t="s">
        <v>130</v>
      </c>
      <c r="C57" s="18" t="s">
        <v>9</v>
      </c>
      <c r="D57" s="18" t="s">
        <v>131</v>
      </c>
      <c r="E57" s="18" t="s">
        <v>86</v>
      </c>
      <c r="F57" s="20">
        <v>100</v>
      </c>
      <c r="G57" s="24" t="s">
        <v>38</v>
      </c>
    </row>
    <row r="58" spans="1:7" x14ac:dyDescent="0.25">
      <c r="A58" s="17" t="s">
        <v>140</v>
      </c>
      <c r="B58" s="18" t="s">
        <v>139</v>
      </c>
      <c r="C58" s="18" t="s">
        <v>9</v>
      </c>
      <c r="D58" s="18" t="s">
        <v>138</v>
      </c>
      <c r="E58" s="18" t="s">
        <v>137</v>
      </c>
      <c r="F58" s="20">
        <v>153</v>
      </c>
      <c r="G58" s="24" t="s">
        <v>38</v>
      </c>
    </row>
    <row r="59" spans="1:7" x14ac:dyDescent="0.25">
      <c r="A59" s="17" t="s">
        <v>145</v>
      </c>
      <c r="B59" s="18" t="s">
        <v>146</v>
      </c>
      <c r="C59" s="18" t="s">
        <v>9</v>
      </c>
      <c r="D59" s="18" t="s">
        <v>143</v>
      </c>
      <c r="E59" s="18" t="s">
        <v>147</v>
      </c>
      <c r="F59" s="20">
        <v>275</v>
      </c>
      <c r="G59" s="24" t="s">
        <v>38</v>
      </c>
    </row>
    <row r="60" spans="1:7" x14ac:dyDescent="0.25">
      <c r="A60" s="17" t="s">
        <v>49</v>
      </c>
      <c r="B60" s="18" t="s">
        <v>50</v>
      </c>
      <c r="C60" s="18" t="s">
        <v>9</v>
      </c>
      <c r="D60" s="18" t="s">
        <v>87</v>
      </c>
      <c r="E60" s="18" t="s">
        <v>51</v>
      </c>
      <c r="F60" s="20">
        <v>150</v>
      </c>
      <c r="G60" s="24" t="s">
        <v>38</v>
      </c>
    </row>
    <row r="61" spans="1:7" x14ac:dyDescent="0.25">
      <c r="A61" s="17" t="s">
        <v>52</v>
      </c>
      <c r="B61" s="18" t="s">
        <v>53</v>
      </c>
      <c r="C61" s="18" t="s">
        <v>9</v>
      </c>
      <c r="D61" s="18" t="s">
        <v>88</v>
      </c>
      <c r="E61" s="18" t="s">
        <v>73</v>
      </c>
      <c r="F61" s="20">
        <v>150</v>
      </c>
      <c r="G61" s="24" t="s">
        <v>38</v>
      </c>
    </row>
    <row r="62" spans="1:7" x14ac:dyDescent="0.25">
      <c r="A62" s="17" t="s">
        <v>57</v>
      </c>
      <c r="B62" s="18" t="s">
        <v>58</v>
      </c>
      <c r="C62" s="18" t="s">
        <v>9</v>
      </c>
      <c r="D62" s="18" t="s">
        <v>89</v>
      </c>
      <c r="E62" s="18" t="s">
        <v>59</v>
      </c>
      <c r="F62" s="20">
        <v>2245</v>
      </c>
      <c r="G62" s="24" t="s">
        <v>38</v>
      </c>
    </row>
    <row r="63" spans="1:7" x14ac:dyDescent="0.25">
      <c r="A63" s="17" t="s">
        <v>54</v>
      </c>
      <c r="B63" s="18" t="s">
        <v>55</v>
      </c>
      <c r="C63" s="18" t="s">
        <v>9</v>
      </c>
      <c r="D63" s="18" t="s">
        <v>91</v>
      </c>
      <c r="E63" s="18" t="s">
        <v>56</v>
      </c>
      <c r="F63" s="20">
        <v>550</v>
      </c>
      <c r="G63" s="24" t="s">
        <v>38</v>
      </c>
    </row>
    <row r="64" spans="1:7" x14ac:dyDescent="0.25">
      <c r="A64" s="17" t="s">
        <v>43</v>
      </c>
      <c r="B64" s="18" t="s">
        <v>44</v>
      </c>
      <c r="C64" s="18" t="s">
        <v>9</v>
      </c>
      <c r="D64" s="18" t="s">
        <v>94</v>
      </c>
      <c r="E64" s="18" t="s">
        <v>45</v>
      </c>
      <c r="F64" s="20">
        <v>550</v>
      </c>
      <c r="G64" s="24" t="s">
        <v>38</v>
      </c>
    </row>
    <row r="65" spans="1:7" x14ac:dyDescent="0.25">
      <c r="A65" s="17" t="s">
        <v>46</v>
      </c>
      <c r="B65" s="18" t="s">
        <v>47</v>
      </c>
      <c r="C65" s="18" t="s">
        <v>9</v>
      </c>
      <c r="D65" s="18" t="s">
        <v>95</v>
      </c>
      <c r="E65" s="18" t="s">
        <v>48</v>
      </c>
      <c r="F65" s="20">
        <v>100</v>
      </c>
      <c r="G65" s="24" t="s">
        <v>38</v>
      </c>
    </row>
    <row r="66" spans="1:7" x14ac:dyDescent="0.25">
      <c r="A66" s="17" t="s">
        <v>40</v>
      </c>
      <c r="B66" s="18" t="s">
        <v>41</v>
      </c>
      <c r="C66" s="18" t="s">
        <v>9</v>
      </c>
      <c r="D66" s="18" t="s">
        <v>96</v>
      </c>
      <c r="E66" s="18" t="s">
        <v>42</v>
      </c>
      <c r="F66" s="20">
        <v>100</v>
      </c>
      <c r="G66" s="19">
        <v>3.25</v>
      </c>
    </row>
    <row r="67" spans="1:7" x14ac:dyDescent="0.25">
      <c r="A67" s="17"/>
      <c r="B67" s="18"/>
      <c r="C67" s="18"/>
      <c r="D67" s="18"/>
      <c r="E67" s="18"/>
      <c r="F67" s="18"/>
      <c r="G67" s="24"/>
    </row>
    <row r="68" spans="1:7" x14ac:dyDescent="0.25">
      <c r="A68" s="17"/>
      <c r="B68" s="18"/>
      <c r="C68" s="18"/>
      <c r="D68" s="18"/>
      <c r="E68" s="18"/>
      <c r="F68" s="22">
        <f>SUM(F41:F67)</f>
        <v>15398</v>
      </c>
      <c r="G68" s="19"/>
    </row>
    <row r="69" spans="1:7" x14ac:dyDescent="0.25">
      <c r="A69" s="17"/>
      <c r="B69" s="18"/>
      <c r="C69" s="18"/>
      <c r="D69" s="18"/>
      <c r="E69" s="18"/>
      <c r="F69" s="18"/>
      <c r="G69" s="19"/>
    </row>
    <row r="70" spans="1:7" ht="16.5" thickBot="1" x14ac:dyDescent="0.3">
      <c r="A70" s="14" t="s">
        <v>72</v>
      </c>
      <c r="B70" s="18"/>
      <c r="C70" s="18"/>
      <c r="D70" s="18"/>
      <c r="E70" s="18"/>
      <c r="F70" s="22">
        <f>F28++F38+F68</f>
        <v>81956</v>
      </c>
      <c r="G70" s="19"/>
    </row>
    <row r="71" spans="1:7" ht="16.5" thickBot="1" x14ac:dyDescent="0.3">
      <c r="A71" s="31" t="s">
        <v>120</v>
      </c>
      <c r="B71" s="32"/>
      <c r="C71" s="32"/>
      <c r="D71" s="32"/>
      <c r="E71" s="32"/>
      <c r="F71" s="32"/>
      <c r="G71" s="33"/>
    </row>
    <row r="72" spans="1:7" ht="16.5" thickBot="1" x14ac:dyDescent="0.3"/>
    <row r="73" spans="1:7" ht="32.25" thickBot="1" x14ac:dyDescent="0.3">
      <c r="A73" s="54" t="s">
        <v>117</v>
      </c>
      <c r="B73" s="55"/>
    </row>
    <row r="74" spans="1:7" x14ac:dyDescent="0.25">
      <c r="A74" s="28">
        <v>2011</v>
      </c>
      <c r="B74" s="5">
        <f>F53+F52+F51+F50+F49+F48+F47+F31+F46+F45+F44+F43+F42+F41+F23</f>
        <v>10548</v>
      </c>
    </row>
    <row r="75" spans="1:7" x14ac:dyDescent="0.25">
      <c r="A75" s="28">
        <v>2012</v>
      </c>
      <c r="B75" s="5">
        <f>F60+F59+F58+F57+F56+F55+F54+F32+F24</f>
        <v>15283</v>
      </c>
    </row>
    <row r="76" spans="1:7" x14ac:dyDescent="0.25">
      <c r="A76" s="28">
        <v>2013</v>
      </c>
      <c r="B76" s="5">
        <f>F63+F62+F61+F33+F25</f>
        <v>14642</v>
      </c>
    </row>
    <row r="77" spans="1:7" x14ac:dyDescent="0.25">
      <c r="A77" s="28">
        <v>2014</v>
      </c>
      <c r="B77" s="5">
        <f>F26</f>
        <v>16116</v>
      </c>
    </row>
    <row r="78" spans="1:7" x14ac:dyDescent="0.25">
      <c r="A78" s="28">
        <v>2015</v>
      </c>
      <c r="B78" s="5">
        <f>F65+F64+F35+F34</f>
        <v>11227</v>
      </c>
    </row>
    <row r="79" spans="1:7" x14ac:dyDescent="0.25">
      <c r="A79" s="28">
        <v>2016</v>
      </c>
      <c r="B79" s="5">
        <f>F27</f>
        <v>13750</v>
      </c>
    </row>
    <row r="80" spans="1:7" x14ac:dyDescent="0.25">
      <c r="A80" s="3" t="s">
        <v>119</v>
      </c>
      <c r="B80" s="5">
        <f>F66+F36</f>
        <v>390</v>
      </c>
    </row>
    <row r="81" spans="1:8" ht="16.5" thickBot="1" x14ac:dyDescent="0.3">
      <c r="A81" s="6" t="s">
        <v>118</v>
      </c>
      <c r="B81" s="29">
        <f>SUM(B74:B80)</f>
        <v>81956</v>
      </c>
      <c r="C81" s="26"/>
      <c r="D81" s="27"/>
      <c r="E81" s="27"/>
      <c r="F81" s="27"/>
      <c r="G81" s="27"/>
      <c r="H81" s="27"/>
    </row>
    <row r="82" spans="1:8" ht="16.5" thickBot="1" x14ac:dyDescent="0.3"/>
    <row r="83" spans="1:8" x14ac:dyDescent="0.25">
      <c r="A83" s="45" t="s">
        <v>116</v>
      </c>
      <c r="B83" s="39"/>
    </row>
    <row r="84" spans="1:8" ht="16.5" thickBot="1" x14ac:dyDescent="0.3">
      <c r="A84" s="48"/>
      <c r="B84" s="53"/>
    </row>
    <row r="85" spans="1:8" x14ac:dyDescent="0.25">
      <c r="A85" s="3" t="s">
        <v>74</v>
      </c>
      <c r="B85" s="5">
        <f>SUM(F47:F65)+F44+F43+F41</f>
        <v>15078</v>
      </c>
    </row>
    <row r="86" spans="1:8" x14ac:dyDescent="0.25">
      <c r="A86" s="3" t="s">
        <v>75</v>
      </c>
      <c r="B86" s="5">
        <f>F66+F46+F45+F42+F38+F28</f>
        <v>66878</v>
      </c>
    </row>
    <row r="87" spans="1:8" ht="16.5" thickBot="1" x14ac:dyDescent="0.3">
      <c r="A87" s="6" t="s">
        <v>77</v>
      </c>
      <c r="B87" s="29">
        <f>SUM(B85:B86)</f>
        <v>81956</v>
      </c>
    </row>
  </sheetData>
  <mergeCells count="1">
    <mergeCell ref="H10:I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87"/>
  <sheetViews>
    <sheetView tabSelected="1" topLeftCell="A68" workbookViewId="0">
      <selection activeCell="A93" sqref="A93:A94"/>
    </sheetView>
  </sheetViews>
  <sheetFormatPr defaultRowHeight="15.75" x14ac:dyDescent="0.25"/>
  <cols>
    <col min="1" max="1" width="18.85546875" style="1" customWidth="1"/>
    <col min="2" max="2" width="15.85546875" style="1" customWidth="1"/>
    <col min="3" max="3" width="15.5703125" style="1" customWidth="1"/>
    <col min="4" max="4" width="15.7109375" style="1" customWidth="1"/>
    <col min="5" max="5" width="14.28515625" style="1" customWidth="1"/>
    <col min="6" max="6" width="14.7109375" style="1" customWidth="1"/>
    <col min="7" max="8" width="10.5703125" style="1" customWidth="1"/>
    <col min="9" max="16384" width="9.140625" style="1"/>
  </cols>
  <sheetData>
    <row r="5" spans="1:9" ht="18.75" x14ac:dyDescent="0.3">
      <c r="A5" s="2" t="s">
        <v>0</v>
      </c>
      <c r="C5" s="10">
        <v>40543</v>
      </c>
    </row>
    <row r="6" spans="1:9" ht="19.5" thickBot="1" x14ac:dyDescent="0.35">
      <c r="A6" s="2"/>
    </row>
    <row r="7" spans="1:9" x14ac:dyDescent="0.25">
      <c r="A7" s="45" t="s">
        <v>97</v>
      </c>
      <c r="B7" s="46"/>
      <c r="C7" s="46"/>
      <c r="D7" s="46"/>
      <c r="E7" s="46"/>
      <c r="F7" s="46"/>
      <c r="G7" s="47"/>
      <c r="H7"/>
      <c r="I7"/>
    </row>
    <row r="8" spans="1:9" ht="16.5" thickBot="1" x14ac:dyDescent="0.3">
      <c r="A8" s="48"/>
      <c r="B8" s="49"/>
      <c r="C8" s="49"/>
      <c r="D8" s="49"/>
      <c r="E8" s="49"/>
      <c r="F8" s="49"/>
      <c r="G8" s="50"/>
      <c r="H8"/>
      <c r="I8"/>
    </row>
    <row r="9" spans="1:9" x14ac:dyDescent="0.25">
      <c r="A9" s="7" t="s">
        <v>98</v>
      </c>
      <c r="B9" s="36" t="s">
        <v>99</v>
      </c>
      <c r="C9" s="36"/>
      <c r="D9" s="11"/>
      <c r="E9" s="11"/>
      <c r="F9" s="11"/>
      <c r="G9" s="8"/>
      <c r="H9" s="11"/>
      <c r="I9" s="11"/>
    </row>
    <row r="10" spans="1:9" x14ac:dyDescent="0.25">
      <c r="A10" s="7" t="s">
        <v>114</v>
      </c>
      <c r="B10" s="36" t="s">
        <v>101</v>
      </c>
      <c r="C10" s="36"/>
      <c r="D10" s="11"/>
      <c r="E10" s="11"/>
      <c r="F10" s="34"/>
      <c r="G10" s="42"/>
      <c r="H10" s="56"/>
      <c r="I10" s="56"/>
    </row>
    <row r="11" spans="1:9" x14ac:dyDescent="0.25">
      <c r="A11" s="7" t="s">
        <v>103</v>
      </c>
      <c r="B11" s="37" t="s">
        <v>104</v>
      </c>
      <c r="C11" s="37"/>
      <c r="D11" s="11"/>
      <c r="E11" s="11"/>
      <c r="F11" s="34"/>
      <c r="G11" s="42"/>
      <c r="H11" s="56"/>
      <c r="I11" s="56"/>
    </row>
    <row r="12" spans="1:9" x14ac:dyDescent="0.25">
      <c r="A12" s="7"/>
      <c r="B12" s="11"/>
      <c r="C12" s="11"/>
      <c r="D12" s="11"/>
      <c r="E12" s="11"/>
      <c r="F12" s="11"/>
      <c r="G12" s="8"/>
      <c r="H12"/>
      <c r="I12"/>
    </row>
    <row r="13" spans="1:9" x14ac:dyDescent="0.25">
      <c r="A13" s="9" t="s">
        <v>105</v>
      </c>
      <c r="B13" s="12" t="s">
        <v>106</v>
      </c>
      <c r="C13" s="12" t="s">
        <v>107</v>
      </c>
      <c r="D13" s="12"/>
      <c r="E13" s="11" t="s">
        <v>100</v>
      </c>
      <c r="F13" s="11"/>
      <c r="G13" s="8"/>
      <c r="H13"/>
      <c r="I13"/>
    </row>
    <row r="14" spans="1:9" x14ac:dyDescent="0.25">
      <c r="A14" s="9" t="s">
        <v>108</v>
      </c>
      <c r="B14" s="37" t="s">
        <v>109</v>
      </c>
      <c r="C14" s="37" t="s">
        <v>110</v>
      </c>
      <c r="D14" s="37"/>
      <c r="E14" s="41" t="s">
        <v>102</v>
      </c>
      <c r="F14" s="11"/>
      <c r="G14" s="8"/>
      <c r="H14"/>
      <c r="I14"/>
    </row>
    <row r="15" spans="1:9" x14ac:dyDescent="0.25">
      <c r="A15" s="9" t="s">
        <v>111</v>
      </c>
      <c r="B15" s="37" t="s">
        <v>112</v>
      </c>
      <c r="C15" s="37" t="s">
        <v>113</v>
      </c>
      <c r="D15" s="37"/>
      <c r="E15" s="37"/>
      <c r="F15" s="11"/>
      <c r="G15" s="8"/>
      <c r="H15"/>
      <c r="I15"/>
    </row>
    <row r="16" spans="1:9" ht="19.5" thickBot="1" x14ac:dyDescent="0.35">
      <c r="A16" s="43"/>
      <c r="B16" s="40"/>
      <c r="C16" s="40"/>
      <c r="D16" s="40"/>
      <c r="E16" s="40"/>
      <c r="F16" s="40"/>
      <c r="G16" s="44"/>
    </row>
    <row r="17" spans="1:7" ht="16.5" thickBot="1" x14ac:dyDescent="0.3">
      <c r="A17" s="13"/>
      <c r="B17" s="13"/>
      <c r="C17" s="13"/>
      <c r="D17" s="13"/>
      <c r="E17" s="13"/>
      <c r="F17" s="13"/>
      <c r="G17" s="13"/>
    </row>
    <row r="18" spans="1:7" x14ac:dyDescent="0.25">
      <c r="A18" s="45" t="s">
        <v>182</v>
      </c>
      <c r="B18" s="38"/>
      <c r="C18" s="38"/>
      <c r="D18" s="38"/>
      <c r="E18" s="38"/>
      <c r="F18" s="38"/>
      <c r="G18" s="39"/>
    </row>
    <row r="19" spans="1:7" ht="16.5" thickBot="1" x14ac:dyDescent="0.3">
      <c r="A19" s="51"/>
      <c r="B19" s="52"/>
      <c r="C19" s="52"/>
      <c r="D19" s="52"/>
      <c r="E19" s="52"/>
      <c r="F19" s="52"/>
      <c r="G19" s="53"/>
    </row>
    <row r="20" spans="1:7" x14ac:dyDescent="0.25">
      <c r="A20" s="57"/>
      <c r="B20" s="57"/>
      <c r="C20" s="15"/>
      <c r="D20" s="15"/>
      <c r="E20" s="15"/>
      <c r="F20" s="15"/>
      <c r="G20" s="16"/>
    </row>
    <row r="21" spans="1:7" x14ac:dyDescent="0.25">
      <c r="A21" s="57" t="s">
        <v>115</v>
      </c>
      <c r="B21" s="57"/>
      <c r="C21" s="15"/>
      <c r="D21" s="15"/>
      <c r="E21" s="15"/>
      <c r="F21" s="15"/>
      <c r="G21" s="16"/>
    </row>
    <row r="22" spans="1:7" x14ac:dyDescent="0.25">
      <c r="A22" s="14" t="s">
        <v>1</v>
      </c>
      <c r="B22" s="15" t="s">
        <v>2</v>
      </c>
      <c r="C22" s="15" t="s">
        <v>3</v>
      </c>
      <c r="D22" s="15" t="s">
        <v>76</v>
      </c>
      <c r="E22" s="15" t="s">
        <v>4</v>
      </c>
      <c r="F22" s="15" t="s">
        <v>5</v>
      </c>
      <c r="G22" s="16" t="s">
        <v>6</v>
      </c>
    </row>
    <row r="23" spans="1:7" x14ac:dyDescent="0.25">
      <c r="A23" s="17" t="s">
        <v>183</v>
      </c>
      <c r="B23" s="18" t="s">
        <v>184</v>
      </c>
      <c r="C23" s="18" t="s">
        <v>9</v>
      </c>
      <c r="D23" s="18" t="s">
        <v>185</v>
      </c>
      <c r="E23" s="18" t="s">
        <v>186</v>
      </c>
      <c r="F23" s="20">
        <v>7725</v>
      </c>
      <c r="G23" s="21">
        <v>4</v>
      </c>
    </row>
    <row r="24" spans="1:7" x14ac:dyDescent="0.25">
      <c r="A24" s="17" t="s">
        <v>125</v>
      </c>
      <c r="B24" s="18" t="s">
        <v>126</v>
      </c>
      <c r="C24" s="18" t="s">
        <v>9</v>
      </c>
      <c r="D24" s="18" t="s">
        <v>127</v>
      </c>
      <c r="E24" s="18" t="s">
        <v>128</v>
      </c>
      <c r="F24" s="20">
        <v>10300</v>
      </c>
      <c r="G24" s="21">
        <v>4.5</v>
      </c>
    </row>
    <row r="25" spans="1:7" x14ac:dyDescent="0.25">
      <c r="A25" s="17" t="s">
        <v>7</v>
      </c>
      <c r="B25" s="18" t="s">
        <v>8</v>
      </c>
      <c r="C25" s="18" t="s">
        <v>9</v>
      </c>
      <c r="D25" s="35" t="s">
        <v>78</v>
      </c>
      <c r="E25" s="18" t="s">
        <v>13</v>
      </c>
      <c r="F25" s="20">
        <v>8414</v>
      </c>
      <c r="G25" s="21">
        <v>4.5</v>
      </c>
    </row>
    <row r="26" spans="1:7" x14ac:dyDescent="0.25">
      <c r="A26" s="17" t="s">
        <v>10</v>
      </c>
      <c r="B26" s="18" t="s">
        <v>11</v>
      </c>
      <c r="C26" s="18" t="s">
        <v>9</v>
      </c>
      <c r="D26" s="18" t="s">
        <v>79</v>
      </c>
      <c r="E26" s="18" t="s">
        <v>12</v>
      </c>
      <c r="F26" s="20">
        <v>15316</v>
      </c>
      <c r="G26" s="21">
        <v>4.5</v>
      </c>
    </row>
    <row r="27" spans="1:7" x14ac:dyDescent="0.25">
      <c r="A27" s="17" t="s">
        <v>14</v>
      </c>
      <c r="B27" s="18" t="s">
        <v>15</v>
      </c>
      <c r="C27" s="18" t="s">
        <v>9</v>
      </c>
      <c r="D27" s="18" t="s">
        <v>80</v>
      </c>
      <c r="E27" s="18" t="s">
        <v>16</v>
      </c>
      <c r="F27" s="20">
        <v>12000</v>
      </c>
      <c r="G27" s="21">
        <v>4</v>
      </c>
    </row>
    <row r="28" spans="1:7" x14ac:dyDescent="0.25">
      <c r="A28" s="17"/>
      <c r="B28" s="18"/>
      <c r="C28" s="18"/>
      <c r="D28" s="18"/>
      <c r="E28" s="18"/>
      <c r="F28" s="22">
        <f>SUM(F23:F27)</f>
        <v>53755</v>
      </c>
      <c r="G28" s="19"/>
    </row>
    <row r="29" spans="1:7" x14ac:dyDescent="0.25">
      <c r="A29" s="23" t="s">
        <v>17</v>
      </c>
      <c r="B29" s="18"/>
      <c r="C29" s="18"/>
      <c r="D29" s="18"/>
      <c r="E29" s="18"/>
      <c r="F29" s="20"/>
      <c r="G29" s="19"/>
    </row>
    <row r="30" spans="1:7" x14ac:dyDescent="0.25">
      <c r="A30" s="14" t="s">
        <v>1</v>
      </c>
      <c r="B30" s="18" t="s">
        <v>2</v>
      </c>
      <c r="C30" s="18" t="s">
        <v>3</v>
      </c>
      <c r="D30" s="18" t="s">
        <v>76</v>
      </c>
      <c r="E30" s="18" t="s">
        <v>4</v>
      </c>
      <c r="F30" s="20" t="s">
        <v>5</v>
      </c>
      <c r="G30" s="19" t="s">
        <v>6</v>
      </c>
    </row>
    <row r="31" spans="1:7" x14ac:dyDescent="0.25">
      <c r="A31" s="17" t="s">
        <v>168</v>
      </c>
      <c r="B31" s="18" t="s">
        <v>169</v>
      </c>
      <c r="C31" s="18" t="s">
        <v>24</v>
      </c>
      <c r="D31" s="18" t="s">
        <v>123</v>
      </c>
      <c r="E31" s="18" t="s">
        <v>170</v>
      </c>
      <c r="F31" s="20">
        <v>233</v>
      </c>
      <c r="G31" s="19">
        <v>2.66</v>
      </c>
    </row>
    <row r="32" spans="1:7" x14ac:dyDescent="0.25">
      <c r="A32" s="17" t="s">
        <v>121</v>
      </c>
      <c r="B32" s="18" t="s">
        <v>122</v>
      </c>
      <c r="C32" s="18" t="s">
        <v>24</v>
      </c>
      <c r="D32" s="18" t="s">
        <v>123</v>
      </c>
      <c r="E32" s="18" t="s">
        <v>124</v>
      </c>
      <c r="F32" s="20">
        <v>175</v>
      </c>
      <c r="G32" s="19">
        <v>2.7149999999999999</v>
      </c>
    </row>
    <row r="33" spans="1:7" x14ac:dyDescent="0.25">
      <c r="A33" s="17" t="s">
        <v>29</v>
      </c>
      <c r="B33" s="18" t="s">
        <v>36</v>
      </c>
      <c r="C33" s="18" t="s">
        <v>24</v>
      </c>
      <c r="D33" s="18" t="s">
        <v>81</v>
      </c>
      <c r="E33" s="18" t="s">
        <v>30</v>
      </c>
      <c r="F33" s="20">
        <v>233</v>
      </c>
      <c r="G33" s="19">
        <v>2.8050000000000002</v>
      </c>
    </row>
    <row r="34" spans="1:7" x14ac:dyDescent="0.25">
      <c r="A34" s="17" t="s">
        <v>18</v>
      </c>
      <c r="B34" s="18" t="s">
        <v>19</v>
      </c>
      <c r="C34" s="18" t="s">
        <v>20</v>
      </c>
      <c r="D34" s="18" t="s">
        <v>84</v>
      </c>
      <c r="E34" s="18" t="s">
        <v>21</v>
      </c>
      <c r="F34" s="20">
        <f>6753+2977</f>
        <v>9730</v>
      </c>
      <c r="G34" s="19">
        <v>2.875</v>
      </c>
    </row>
    <row r="35" spans="1:7" x14ac:dyDescent="0.25">
      <c r="A35" s="17" t="s">
        <v>22</v>
      </c>
      <c r="B35" s="18" t="s">
        <v>23</v>
      </c>
      <c r="C35" s="18" t="s">
        <v>24</v>
      </c>
      <c r="D35" s="18" t="s">
        <v>85</v>
      </c>
      <c r="E35" s="18" t="s">
        <v>25</v>
      </c>
      <c r="F35" s="20">
        <v>847</v>
      </c>
      <c r="G35" s="25">
        <v>1.75</v>
      </c>
    </row>
    <row r="36" spans="1:7" x14ac:dyDescent="0.25">
      <c r="A36" s="17" t="s">
        <v>31</v>
      </c>
      <c r="B36" s="18" t="s">
        <v>32</v>
      </c>
      <c r="C36" s="18" t="s">
        <v>24</v>
      </c>
      <c r="D36" s="18" t="s">
        <v>208</v>
      </c>
      <c r="E36" s="18" t="s">
        <v>33</v>
      </c>
      <c r="F36" s="20">
        <v>290</v>
      </c>
      <c r="G36" s="19">
        <v>3.6549999999999998</v>
      </c>
    </row>
    <row r="37" spans="1:7" x14ac:dyDescent="0.25">
      <c r="A37" s="17"/>
      <c r="B37" s="18"/>
      <c r="C37" s="18"/>
      <c r="D37" s="18"/>
      <c r="E37" s="18"/>
      <c r="F37" s="20"/>
      <c r="G37" s="24"/>
    </row>
    <row r="38" spans="1:7" x14ac:dyDescent="0.25">
      <c r="A38" s="17"/>
      <c r="B38" s="18"/>
      <c r="C38" s="18"/>
      <c r="D38" s="18"/>
      <c r="E38" s="18"/>
      <c r="F38" s="22">
        <f>SUM(F31:F37)</f>
        <v>11508</v>
      </c>
      <c r="G38" s="19"/>
    </row>
    <row r="39" spans="1:7" x14ac:dyDescent="0.25">
      <c r="A39" s="23" t="s">
        <v>39</v>
      </c>
      <c r="B39" s="18"/>
      <c r="C39" s="18"/>
      <c r="D39" s="18"/>
      <c r="E39" s="18"/>
      <c r="F39" s="20"/>
      <c r="G39" s="19"/>
    </row>
    <row r="40" spans="1:7" x14ac:dyDescent="0.25">
      <c r="A40" s="14" t="s">
        <v>1</v>
      </c>
      <c r="B40" s="18" t="s">
        <v>2</v>
      </c>
      <c r="C40" s="18" t="s">
        <v>3</v>
      </c>
      <c r="D40" s="18" t="s">
        <v>76</v>
      </c>
      <c r="E40" s="18" t="s">
        <v>4</v>
      </c>
      <c r="F40" s="20" t="s">
        <v>5</v>
      </c>
      <c r="G40" s="19" t="s">
        <v>6</v>
      </c>
    </row>
    <row r="41" spans="1:7" x14ac:dyDescent="0.25">
      <c r="A41" s="17" t="s">
        <v>217</v>
      </c>
      <c r="B41" s="18" t="s">
        <v>218</v>
      </c>
      <c r="C41" s="18" t="s">
        <v>9</v>
      </c>
      <c r="D41" s="18" t="s">
        <v>219</v>
      </c>
      <c r="E41" s="18" t="s">
        <v>212</v>
      </c>
      <c r="F41" s="20">
        <v>550</v>
      </c>
      <c r="G41" s="24" t="s">
        <v>38</v>
      </c>
    </row>
    <row r="42" spans="1:7" x14ac:dyDescent="0.25">
      <c r="A42" s="17" t="s">
        <v>213</v>
      </c>
      <c r="B42" s="18" t="s">
        <v>214</v>
      </c>
      <c r="C42" s="18" t="s">
        <v>9</v>
      </c>
      <c r="D42" s="18" t="s">
        <v>215</v>
      </c>
      <c r="E42" s="18" t="s">
        <v>216</v>
      </c>
      <c r="F42" s="20">
        <v>400</v>
      </c>
      <c r="G42" s="21">
        <v>2.1</v>
      </c>
    </row>
    <row r="43" spans="1:7" x14ac:dyDescent="0.25">
      <c r="A43" s="17" t="s">
        <v>209</v>
      </c>
      <c r="B43" s="18" t="s">
        <v>210</v>
      </c>
      <c r="C43" s="18" t="s">
        <v>9</v>
      </c>
      <c r="D43" s="18" t="s">
        <v>211</v>
      </c>
      <c r="E43" s="18" t="s">
        <v>212</v>
      </c>
      <c r="F43" s="20">
        <v>50</v>
      </c>
      <c r="G43" s="21">
        <v>2.5</v>
      </c>
    </row>
    <row r="44" spans="1:7" x14ac:dyDescent="0.25">
      <c r="A44" s="17" t="s">
        <v>198</v>
      </c>
      <c r="B44" s="18" t="s">
        <v>199</v>
      </c>
      <c r="C44" s="18" t="s">
        <v>9</v>
      </c>
      <c r="D44" s="18" t="s">
        <v>200</v>
      </c>
      <c r="E44" s="18" t="s">
        <v>201</v>
      </c>
      <c r="F44" s="20">
        <v>200</v>
      </c>
      <c r="G44" s="24" t="s">
        <v>38</v>
      </c>
    </row>
    <row r="45" spans="1:7" x14ac:dyDescent="0.25">
      <c r="A45" s="17" t="s">
        <v>191</v>
      </c>
      <c r="B45" s="18" t="s">
        <v>192</v>
      </c>
      <c r="C45" s="18" t="s">
        <v>9</v>
      </c>
      <c r="D45" s="18" t="s">
        <v>193</v>
      </c>
      <c r="E45" s="18" t="s">
        <v>194</v>
      </c>
      <c r="F45" s="20">
        <v>50</v>
      </c>
      <c r="G45" s="19">
        <v>2.2200000000000002</v>
      </c>
    </row>
    <row r="46" spans="1:7" x14ac:dyDescent="0.25">
      <c r="A46" s="17" t="s">
        <v>202</v>
      </c>
      <c r="B46" s="18" t="s">
        <v>203</v>
      </c>
      <c r="C46" s="18" t="s">
        <v>9</v>
      </c>
      <c r="D46" s="18" t="s">
        <v>193</v>
      </c>
      <c r="E46" s="18" t="s">
        <v>204</v>
      </c>
      <c r="F46" s="20">
        <v>700</v>
      </c>
      <c r="G46" s="24" t="s">
        <v>38</v>
      </c>
    </row>
    <row r="47" spans="1:7" x14ac:dyDescent="0.25">
      <c r="A47" s="17" t="s">
        <v>205</v>
      </c>
      <c r="B47" s="18" t="s">
        <v>206</v>
      </c>
      <c r="C47" s="18" t="s">
        <v>9</v>
      </c>
      <c r="D47" s="18" t="s">
        <v>155</v>
      </c>
      <c r="E47" s="18" t="s">
        <v>207</v>
      </c>
      <c r="F47" s="20">
        <v>2715</v>
      </c>
      <c r="G47" s="24" t="s">
        <v>38</v>
      </c>
    </row>
    <row r="48" spans="1:7" x14ac:dyDescent="0.25">
      <c r="A48" s="17" t="s">
        <v>187</v>
      </c>
      <c r="B48" s="18" t="s">
        <v>188</v>
      </c>
      <c r="C48" s="18" t="s">
        <v>9</v>
      </c>
      <c r="D48" s="18" t="s">
        <v>189</v>
      </c>
      <c r="E48" s="18" t="s">
        <v>190</v>
      </c>
      <c r="F48" s="20">
        <v>20</v>
      </c>
      <c r="G48" s="21">
        <v>4</v>
      </c>
    </row>
    <row r="49" spans="1:7" x14ac:dyDescent="0.25">
      <c r="A49" s="17" t="s">
        <v>195</v>
      </c>
      <c r="B49" s="18" t="s">
        <v>196</v>
      </c>
      <c r="C49" s="18" t="s">
        <v>9</v>
      </c>
      <c r="D49" s="18" t="s">
        <v>197</v>
      </c>
      <c r="E49" s="18" t="s">
        <v>190</v>
      </c>
      <c r="F49" s="20">
        <v>150</v>
      </c>
      <c r="G49" s="21">
        <v>4</v>
      </c>
    </row>
    <row r="50" spans="1:7" x14ac:dyDescent="0.25">
      <c r="A50" s="17" t="s">
        <v>171</v>
      </c>
      <c r="B50" s="18" t="s">
        <v>172</v>
      </c>
      <c r="C50" s="18" t="s">
        <v>9</v>
      </c>
      <c r="D50" s="18" t="s">
        <v>173</v>
      </c>
      <c r="E50" s="18" t="s">
        <v>174</v>
      </c>
      <c r="F50" s="20">
        <v>400</v>
      </c>
      <c r="G50" s="24" t="s">
        <v>38</v>
      </c>
    </row>
    <row r="51" spans="1:7" x14ac:dyDescent="0.25">
      <c r="A51" s="17" t="s">
        <v>175</v>
      </c>
      <c r="B51" s="18" t="s">
        <v>176</v>
      </c>
      <c r="C51" s="18" t="s">
        <v>9</v>
      </c>
      <c r="D51" s="18" t="s">
        <v>138</v>
      </c>
      <c r="E51" s="18" t="s">
        <v>177</v>
      </c>
      <c r="F51" s="20">
        <v>200</v>
      </c>
      <c r="G51" s="24" t="s">
        <v>38</v>
      </c>
    </row>
    <row r="52" spans="1:7" x14ac:dyDescent="0.25">
      <c r="A52" s="17" t="s">
        <v>178</v>
      </c>
      <c r="B52" s="18" t="s">
        <v>179</v>
      </c>
      <c r="C52" s="18" t="s">
        <v>9</v>
      </c>
      <c r="D52" s="18" t="s">
        <v>180</v>
      </c>
      <c r="E52" s="18" t="s">
        <v>181</v>
      </c>
      <c r="F52" s="20">
        <v>250</v>
      </c>
      <c r="G52" s="24" t="s">
        <v>38</v>
      </c>
    </row>
    <row r="53" spans="1:7" x14ac:dyDescent="0.25">
      <c r="A53" s="17" t="s">
        <v>156</v>
      </c>
      <c r="B53" s="18" t="s">
        <v>161</v>
      </c>
      <c r="C53" s="18" t="s">
        <v>9</v>
      </c>
      <c r="D53" s="18" t="s">
        <v>158</v>
      </c>
      <c r="E53" s="18" t="s">
        <v>159</v>
      </c>
      <c r="F53" s="20">
        <v>100</v>
      </c>
      <c r="G53" s="24" t="s">
        <v>38</v>
      </c>
    </row>
    <row r="54" spans="1:7" x14ac:dyDescent="0.25">
      <c r="A54" s="17" t="s">
        <v>160</v>
      </c>
      <c r="B54" s="18" t="s">
        <v>157</v>
      </c>
      <c r="C54" s="18" t="s">
        <v>9</v>
      </c>
      <c r="D54" s="18" t="s">
        <v>162</v>
      </c>
      <c r="E54" s="18" t="s">
        <v>163</v>
      </c>
      <c r="F54" s="20">
        <v>500</v>
      </c>
      <c r="G54" s="24" t="s">
        <v>38</v>
      </c>
    </row>
    <row r="55" spans="1:7" x14ac:dyDescent="0.25">
      <c r="A55" s="17" t="s">
        <v>164</v>
      </c>
      <c r="B55" s="18" t="s">
        <v>165</v>
      </c>
      <c r="C55" s="18" t="s">
        <v>9</v>
      </c>
      <c r="D55" s="18" t="s">
        <v>166</v>
      </c>
      <c r="E55" s="18" t="s">
        <v>167</v>
      </c>
      <c r="F55" s="20">
        <v>650</v>
      </c>
      <c r="G55" s="24" t="s">
        <v>38</v>
      </c>
    </row>
    <row r="56" spans="1:7" x14ac:dyDescent="0.25">
      <c r="A56" s="17" t="s">
        <v>152</v>
      </c>
      <c r="B56" s="18" t="s">
        <v>153</v>
      </c>
      <c r="C56" s="18" t="s">
        <v>9</v>
      </c>
      <c r="D56" s="18" t="s">
        <v>155</v>
      </c>
      <c r="E56" s="18" t="s">
        <v>154</v>
      </c>
      <c r="F56" s="20">
        <v>1200</v>
      </c>
      <c r="G56" s="24" t="s">
        <v>38</v>
      </c>
    </row>
    <row r="57" spans="1:7" x14ac:dyDescent="0.25">
      <c r="A57" s="17" t="s">
        <v>132</v>
      </c>
      <c r="B57" s="18" t="s">
        <v>133</v>
      </c>
      <c r="C57" s="18" t="s">
        <v>9</v>
      </c>
      <c r="D57" s="18" t="s">
        <v>134</v>
      </c>
      <c r="E57" s="18" t="s">
        <v>128</v>
      </c>
      <c r="F57" s="20">
        <v>1015</v>
      </c>
      <c r="G57" s="24" t="s">
        <v>38</v>
      </c>
    </row>
    <row r="58" spans="1:7" x14ac:dyDescent="0.25">
      <c r="A58" s="17" t="s">
        <v>135</v>
      </c>
      <c r="B58" s="18" t="s">
        <v>136</v>
      </c>
      <c r="C58" s="18" t="s">
        <v>9</v>
      </c>
      <c r="D58" s="18" t="s">
        <v>134</v>
      </c>
      <c r="E58" s="18" t="s">
        <v>128</v>
      </c>
      <c r="F58" s="20">
        <v>1870</v>
      </c>
      <c r="G58" s="24" t="s">
        <v>38</v>
      </c>
    </row>
    <row r="59" spans="1:7" x14ac:dyDescent="0.25">
      <c r="A59" s="17" t="s">
        <v>141</v>
      </c>
      <c r="B59" s="18" t="s">
        <v>142</v>
      </c>
      <c r="C59" s="18" t="s">
        <v>9</v>
      </c>
      <c r="D59" s="18" t="s">
        <v>143</v>
      </c>
      <c r="E59" s="18" t="s">
        <v>144</v>
      </c>
      <c r="F59" s="20">
        <v>1340</v>
      </c>
      <c r="G59" s="24" t="s">
        <v>38</v>
      </c>
    </row>
    <row r="60" spans="1:7" x14ac:dyDescent="0.25">
      <c r="A60" s="17" t="s">
        <v>129</v>
      </c>
      <c r="B60" s="18" t="s">
        <v>130</v>
      </c>
      <c r="C60" s="18" t="s">
        <v>9</v>
      </c>
      <c r="D60" s="18" t="s">
        <v>131</v>
      </c>
      <c r="E60" s="18" t="s">
        <v>86</v>
      </c>
      <c r="F60" s="20">
        <v>100</v>
      </c>
      <c r="G60" s="24" t="s">
        <v>38</v>
      </c>
    </row>
    <row r="61" spans="1:7" x14ac:dyDescent="0.25">
      <c r="A61" s="17" t="s">
        <v>140</v>
      </c>
      <c r="B61" s="18" t="s">
        <v>139</v>
      </c>
      <c r="C61" s="18" t="s">
        <v>9</v>
      </c>
      <c r="D61" s="18" t="s">
        <v>138</v>
      </c>
      <c r="E61" s="18" t="s">
        <v>137</v>
      </c>
      <c r="F61" s="20">
        <v>153</v>
      </c>
      <c r="G61" s="24" t="s">
        <v>38</v>
      </c>
    </row>
    <row r="62" spans="1:7" x14ac:dyDescent="0.25">
      <c r="A62" s="17" t="s">
        <v>145</v>
      </c>
      <c r="B62" s="18" t="s">
        <v>146</v>
      </c>
      <c r="C62" s="18" t="s">
        <v>9</v>
      </c>
      <c r="D62" s="18" t="s">
        <v>143</v>
      </c>
      <c r="E62" s="18" t="s">
        <v>147</v>
      </c>
      <c r="F62" s="20">
        <v>275</v>
      </c>
      <c r="G62" s="24" t="s">
        <v>38</v>
      </c>
    </row>
    <row r="63" spans="1:7" x14ac:dyDescent="0.25">
      <c r="A63" s="17" t="s">
        <v>49</v>
      </c>
      <c r="B63" s="18" t="s">
        <v>50</v>
      </c>
      <c r="C63" s="18" t="s">
        <v>9</v>
      </c>
      <c r="D63" s="18" t="s">
        <v>87</v>
      </c>
      <c r="E63" s="18" t="s">
        <v>51</v>
      </c>
      <c r="F63" s="20">
        <v>150</v>
      </c>
      <c r="G63" s="24" t="s">
        <v>38</v>
      </c>
    </row>
    <row r="64" spans="1:7" x14ac:dyDescent="0.25">
      <c r="A64" s="17" t="s">
        <v>43</v>
      </c>
      <c r="B64" s="18" t="s">
        <v>44</v>
      </c>
      <c r="C64" s="18" t="s">
        <v>9</v>
      </c>
      <c r="D64" s="18" t="s">
        <v>94</v>
      </c>
      <c r="E64" s="18" t="s">
        <v>45</v>
      </c>
      <c r="F64" s="20">
        <v>500</v>
      </c>
      <c r="G64" s="24" t="s">
        <v>38</v>
      </c>
    </row>
    <row r="65" spans="1:7" x14ac:dyDescent="0.25">
      <c r="A65" s="17" t="s">
        <v>46</v>
      </c>
      <c r="B65" s="18" t="s">
        <v>47</v>
      </c>
      <c r="C65" s="18" t="s">
        <v>9</v>
      </c>
      <c r="D65" s="18" t="s">
        <v>95</v>
      </c>
      <c r="E65" s="18" t="s">
        <v>48</v>
      </c>
      <c r="F65" s="20">
        <v>100</v>
      </c>
      <c r="G65" s="24" t="s">
        <v>38</v>
      </c>
    </row>
    <row r="66" spans="1:7" x14ac:dyDescent="0.25">
      <c r="A66" s="17" t="s">
        <v>40</v>
      </c>
      <c r="B66" s="18" t="s">
        <v>41</v>
      </c>
      <c r="C66" s="18" t="s">
        <v>9</v>
      </c>
      <c r="D66" s="18" t="s">
        <v>96</v>
      </c>
      <c r="E66" s="18" t="s">
        <v>42</v>
      </c>
      <c r="F66" s="20">
        <v>100</v>
      </c>
      <c r="G66" s="19">
        <v>3.25</v>
      </c>
    </row>
    <row r="67" spans="1:7" x14ac:dyDescent="0.25">
      <c r="A67" s="17"/>
      <c r="B67" s="18"/>
      <c r="C67" s="18"/>
      <c r="D67" s="18"/>
      <c r="E67" s="18"/>
      <c r="F67" s="18"/>
      <c r="G67" s="24"/>
    </row>
    <row r="68" spans="1:7" x14ac:dyDescent="0.25">
      <c r="A68" s="17"/>
      <c r="B68" s="18"/>
      <c r="C68" s="18"/>
      <c r="D68" s="18"/>
      <c r="E68" s="18"/>
      <c r="F68" s="22">
        <f>SUM(F41:F67)</f>
        <v>13738</v>
      </c>
      <c r="G68" s="19"/>
    </row>
    <row r="69" spans="1:7" x14ac:dyDescent="0.25">
      <c r="A69" s="17"/>
      <c r="B69" s="18"/>
      <c r="C69" s="18"/>
      <c r="D69" s="18"/>
      <c r="E69" s="18"/>
      <c r="F69" s="18"/>
      <c r="G69" s="19"/>
    </row>
    <row r="70" spans="1:7" ht="16.5" thickBot="1" x14ac:dyDescent="0.3">
      <c r="A70" s="14" t="s">
        <v>72</v>
      </c>
      <c r="B70" s="18"/>
      <c r="C70" s="18"/>
      <c r="D70" s="18"/>
      <c r="E70" s="18"/>
      <c r="F70" s="22">
        <f>F28++F38+F68</f>
        <v>79001</v>
      </c>
      <c r="G70" s="19"/>
    </row>
    <row r="71" spans="1:7" ht="16.5" thickBot="1" x14ac:dyDescent="0.3">
      <c r="A71" s="31" t="s">
        <v>120</v>
      </c>
      <c r="B71" s="32"/>
      <c r="C71" s="32"/>
      <c r="D71" s="32"/>
      <c r="E71" s="32"/>
      <c r="F71" s="32"/>
      <c r="G71" s="33"/>
    </row>
    <row r="72" spans="1:7" ht="16.5" thickBot="1" x14ac:dyDescent="0.3"/>
    <row r="73" spans="1:7" ht="32.25" thickBot="1" x14ac:dyDescent="0.3">
      <c r="A73" s="54" t="s">
        <v>117</v>
      </c>
      <c r="B73" s="55"/>
    </row>
    <row r="74" spans="1:7" x14ac:dyDescent="0.25">
      <c r="A74" s="28">
        <v>2011</v>
      </c>
      <c r="B74" s="5">
        <f>F56+F55+F54+F53+F52+F51+F50+F31+F49+F48+F47+F46+F45+F44+F23+F43+F42+F41</f>
        <v>16093</v>
      </c>
    </row>
    <row r="75" spans="1:7" x14ac:dyDescent="0.25">
      <c r="A75" s="28">
        <v>2012</v>
      </c>
      <c r="B75" s="5">
        <f>F63+F62+F61+F60+F59+F58+F57+F32+F24</f>
        <v>15378</v>
      </c>
    </row>
    <row r="76" spans="1:7" x14ac:dyDescent="0.25">
      <c r="A76" s="28">
        <v>2013</v>
      </c>
      <c r="B76" s="5">
        <f>F33+F25</f>
        <v>8647</v>
      </c>
    </row>
    <row r="77" spans="1:7" x14ac:dyDescent="0.25">
      <c r="A77" s="28">
        <v>2014</v>
      </c>
      <c r="B77" s="5">
        <f>F26</f>
        <v>15316</v>
      </c>
    </row>
    <row r="78" spans="1:7" x14ac:dyDescent="0.25">
      <c r="A78" s="28">
        <v>2015</v>
      </c>
      <c r="B78" s="5">
        <f>F65+F64+F35+F34</f>
        <v>11177</v>
      </c>
    </row>
    <row r="79" spans="1:7" x14ac:dyDescent="0.25">
      <c r="A79" s="28">
        <v>2016</v>
      </c>
      <c r="B79" s="5">
        <f>F27</f>
        <v>12000</v>
      </c>
    </row>
    <row r="80" spans="1:7" x14ac:dyDescent="0.25">
      <c r="A80" s="3" t="s">
        <v>119</v>
      </c>
      <c r="B80" s="5">
        <f>F66+F36</f>
        <v>390</v>
      </c>
    </row>
    <row r="81" spans="1:8" ht="16.5" thickBot="1" x14ac:dyDescent="0.3">
      <c r="A81" s="6" t="s">
        <v>118</v>
      </c>
      <c r="B81" s="29">
        <f>SUM(B74:B80)</f>
        <v>79001</v>
      </c>
      <c r="C81" s="26"/>
      <c r="D81" s="27"/>
      <c r="E81" s="27"/>
      <c r="F81" s="27"/>
      <c r="G81" s="27"/>
      <c r="H81" s="27"/>
    </row>
    <row r="82" spans="1:8" ht="16.5" thickBot="1" x14ac:dyDescent="0.3"/>
    <row r="83" spans="1:8" x14ac:dyDescent="0.25">
      <c r="A83" s="45" t="s">
        <v>116</v>
      </c>
      <c r="B83" s="39"/>
    </row>
    <row r="84" spans="1:8" ht="16.5" thickBot="1" x14ac:dyDescent="0.3">
      <c r="A84" s="48"/>
      <c r="B84" s="53"/>
    </row>
    <row r="85" spans="1:8" x14ac:dyDescent="0.25">
      <c r="A85" s="3" t="s">
        <v>74</v>
      </c>
      <c r="B85" s="5">
        <f>SUM(F50:F65)+F47+F46+F44+F41</f>
        <v>12968</v>
      </c>
    </row>
    <row r="86" spans="1:8" x14ac:dyDescent="0.25">
      <c r="A86" s="3" t="s">
        <v>75</v>
      </c>
      <c r="B86" s="5">
        <f>F66+F49+F48+F45+F38+F28+F43+F42</f>
        <v>66033</v>
      </c>
    </row>
    <row r="87" spans="1:8" ht="16.5" thickBot="1" x14ac:dyDescent="0.3">
      <c r="A87" s="6" t="s">
        <v>77</v>
      </c>
      <c r="B87" s="29">
        <f>SUM(B85:B86)</f>
        <v>79001</v>
      </c>
    </row>
  </sheetData>
  <mergeCells count="1">
    <mergeCell ref="H10:I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2011-12-30</vt:lpstr>
      <vt:lpstr>2011-09-30</vt:lpstr>
      <vt:lpstr>2011-06-30</vt:lpstr>
      <vt:lpstr>2011-03-31</vt:lpstr>
      <vt:lpstr>2010-12-31</vt:lpstr>
    </vt:vector>
  </TitlesOfParts>
  <Company>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Fagerberg Tommie</dc:creator>
  <cp:lastModifiedBy>Broström Åsa</cp:lastModifiedBy>
  <cp:lastPrinted>2012-10-09T15:19:16Z</cp:lastPrinted>
  <dcterms:created xsi:type="dcterms:W3CDTF">2012-04-18T06:21:45Z</dcterms:created>
  <dcterms:modified xsi:type="dcterms:W3CDTF">2012-11-05T13:02:23Z</dcterms:modified>
</cp:coreProperties>
</file>