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K36" i="6" l="1"/>
  <c r="L35" i="6" l="1"/>
  <c r="L34" i="6"/>
  <c r="D20" i="6" l="1"/>
  <c r="D89" i="6" l="1"/>
  <c r="I53" i="6" l="1"/>
  <c r="L93" i="6" l="1"/>
  <c r="M41" i="6" l="1"/>
  <c r="D42" i="6" s="1"/>
  <c r="M45" i="6" l="1"/>
  <c r="D46" i="6" l="1"/>
  <c r="H58" i="6"/>
  <c r="D121" i="6" l="1"/>
  <c r="E122" i="6" l="1"/>
  <c r="E121" i="6"/>
  <c r="D122" i="6"/>
  <c r="E124" i="6" l="1"/>
  <c r="D124" i="6"/>
  <c r="E108" i="6"/>
  <c r="D30" i="6"/>
  <c r="E30" i="6" s="1"/>
  <c r="J94" i="6"/>
  <c r="D99" i="6"/>
  <c r="E97" i="6" s="1"/>
  <c r="I54" i="6"/>
  <c r="D36" i="6"/>
  <c r="E36" i="6" s="1"/>
  <c r="K31" i="6"/>
  <c r="L30" i="6" s="1"/>
  <c r="E46" i="6" l="1"/>
  <c r="I46" i="6"/>
  <c r="F46" i="6"/>
  <c r="G46" i="6"/>
  <c r="K46" i="6"/>
  <c r="H46" i="6"/>
  <c r="L46" i="6"/>
  <c r="J46" i="6"/>
  <c r="E42" i="6"/>
  <c r="I42" i="6"/>
  <c r="F42" i="6"/>
  <c r="J42" i="6"/>
  <c r="G42" i="6"/>
  <c r="K42" i="6"/>
  <c r="H42"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E99" i="6"/>
  <c r="G54" i="6"/>
  <c r="L24" i="6"/>
  <c r="L28" i="6"/>
  <c r="E34" i="6"/>
  <c r="F94" i="6"/>
  <c r="E98" i="6"/>
  <c r="M46" i="6"/>
  <c r="E54" i="6"/>
  <c r="L26" i="6"/>
  <c r="M42" i="6"/>
  <c r="L42" i="6"/>
  <c r="L36" i="6" l="1"/>
</calcChain>
</file>

<file path=xl/sharedStrings.xml><?xml version="1.0" encoding="utf-8"?>
<sst xmlns="http://schemas.openxmlformats.org/spreadsheetml/2006/main" count="260" uniqueCount="168">
  <si>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</si>
  <si>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</si>
  <si>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</si>
  <si>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</si>
  <si>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</si>
  <si>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</si>
  <si>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</si>
  <si>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</si>
  <si>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</si>
  <si>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</si>
  <si>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</si>
  <si>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</si>
  <si>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</si>
  <si>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</si>
  <si>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</si>
  <si>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</si>
  <si>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</si>
  <si>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</si>
  <si>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</si>
  <si>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</si>
  <si>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</si>
  <si>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</si>
  <si>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</si>
  <si>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</si>
  <si>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</si>
  <si>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</si>
  <si>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</si>
  <si>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</si>
  <si>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</si>
  <si>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</si>
  <si>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</si>
  <si>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</si>
  <si>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</si>
  <si>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</si>
  <si>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</si>
  <si>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</si>
  <si>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</si>
  <si>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</si>
  <si>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</si>
  <si>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</si>
  <si>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</si>
  <si>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</si>
  <si>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</si>
  <si>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</si>
  <si>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</si>
  <si>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</si>
  <si>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</si>
  <si>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</si>
  <si>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</si>
  <si>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</si>
  <si>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</si>
  <si>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</si>
  <si>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</si>
  <si>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</si>
  <si>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</si>
  <si>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</si>
  <si>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</si>
  <si>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</si>
  <si>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</si>
  <si>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</si>
  <si>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</si>
  <si>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</si>
  <si>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</si>
  <si>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</si>
  <si>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</si>
  <si>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</si>
  <si>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</si>
  <si>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</si>
  <si>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</si>
  <si>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</si>
  <si>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</si>
  <si>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</si>
  <si>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</si>
  <si>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</si>
  <si>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</si>
  <si>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</si>
  <si>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</si>
  <si>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</si>
  <si>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</si>
  <si>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</si>
  <si>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</si>
  <si>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</si>
  <si>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</si>
  <si>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</si>
  <si>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</si>
  <si>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</si>
  <si>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</si>
  <si>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</si>
  <si>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</si>
  <si>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</si>
  <si>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</si>
  <si>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</si>
  <si>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</si>
  <si>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</si>
  <si>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</si>
  <si>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</si>
  <si>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</si>
  <si>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</si>
  <si>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</si>
  <si>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</si>
  <si>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</si>
  <si>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</si>
  <si>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</si>
  <si>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</si>
  <si>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</si>
  <si>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</si>
  <si>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</si>
  <si>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</si>
  <si>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</si>
  <si>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</si>
  <si>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</si>
  <si>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</si>
  <si>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</si>
  <si>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</si>
  <si>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</si>
  <si>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</si>
  <si>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</si>
  <si>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</si>
  <si>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</si>
  <si>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</si>
  <si>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</si>
  <si>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</si>
  <si>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</si>
  <si>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</si>
  <si>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</si>
  <si>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</si>
  <si>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</si>
  <si>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</si>
  <si>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</si>
  <si>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</si>
  <si>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</si>
  <si>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</si>
  <si>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</si>
  <si>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</si>
  <si>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</si>
  <si>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</si>
  <si>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</si>
  <si>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</si>
  <si>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</si>
  <si>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</si>
  <si>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</si>
  <si>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</si>
  <si>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</si>
  <si>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</si>
  <si>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</si>
  <si>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</si>
  <si>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</si>
  <si>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</si>
  <si>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</si>
  <si>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</si>
  <si>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</si>
  <si>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</si>
  <si>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</si>
  <si>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</si>
  <si>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</si>
  <si>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</si>
  <si>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</si>
  <si>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</si>
  <si>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</si>
  <si>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</si>
  <si>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</si>
  <si>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2026-</t>
  </si>
  <si>
    <t>2023-2027</t>
  </si>
  <si>
    <t>2028-2032</t>
  </si>
  <si>
    <t>2033-</t>
  </si>
  <si>
    <t xml:space="preserve"> </t>
  </si>
  <si>
    <t>XS1799048704</t>
  </si>
  <si>
    <t>29/06/2018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</si>
</sst>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Calibri"/>
      <family val="2"/>
      <scheme val="minor"/>
    </font>
    <font>
      <sz val="10"/>
      <name val="Arial"/>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1" fillId="0" borderId="0"/>
    <xf numFmtId="0" fontId="1" fillId="0" borderId="0"/>
    <xf numFmtId="0" fontId="1" fillId="0" borderId="0"/>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ill="1" applyBorder="1"/>
    <xf numFmtId="0" fontId="2" fillId="4" borderId="0" xfId="0"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8" xfId="0"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3" fillId="0" borderId="1" xfId="0" applyNumberFormat="1" applyFont="1" applyFill="1" applyBorder="1"/>
    <xf numFmtId="3" fontId="3" fillId="0" borderId="1" xfId="2" applyFont="1" applyFill="1" applyBorder="1"/>
    <xf numFmtId="3" fontId="2" fillId="0" borderId="1" xfId="1" applyNumberFormat="1" applyFont="1" applyFill="1" applyBorder="1"/>
    <xf numFmtId="3" fontId="2" fillId="0" borderId="19" xfId="1" applyNumberFormat="1" applyFont="1" applyFill="1" applyBorder="1"/>
    <xf numFmtId="9" fontId="2" fillId="3" borderId="1" xfId="1" applyNumberFormat="1" applyFont="1" applyFill="1" applyBorder="1"/>
    <xf numFmtId="164" fontId="3" fillId="3" borderId="0" xfId="0" applyNumberFormat="1" applyFont="1" applyFill="1" applyBorder="1"/>
    <xf numFmtId="3" fontId="2" fillId="0" borderId="11" xfId="0" applyNumberFormat="1" applyFont="1" applyFill="1" applyBorder="1"/>
    <xf numFmtId="3" fontId="3" fillId="0" borderId="1" xfId="2" applyNumberFormat="1" applyFont="1" applyFill="1" applyBorder="1"/>
    <xf numFmtId="3" fontId="3" fillId="0" borderId="1" xfId="2" applyFill="1" applyBorder="1"/>
    <xf numFmtId="3" fontId="20" fillId="0" borderId="0" xfId="3" applyNumberFormat="1" applyFont="1" applyFill="1" applyBorder="1" applyAlignment="1">
      <alignment horizontal="right" vertical="top" wrapText="1"/>
    </xf>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3" fillId="0" borderId="25" xfId="2" applyNumberFormat="1" applyFill="1" applyBorder="1"/>
    <xf numFmtId="3" fontId="3" fillId="0" borderId="21" xfId="1" applyNumberFormat="1" applyFont="1" applyFill="1" applyBorder="1"/>
    <xf numFmtId="3" fontId="19" fillId="0" borderId="23" xfId="0" applyNumberFormat="1" applyFont="1" applyFill="1" applyBorder="1"/>
    <xf numFmtId="3" fontId="3" fillId="0" borderId="24" xfId="1" applyNumberFormat="1" applyFont="1" applyFill="1" applyBorder="1"/>
    <xf numFmtId="2" fontId="2" fillId="0" borderId="1" xfId="0" applyNumberFormat="1" applyFont="1" applyFill="1" applyBorder="1"/>
    <xf numFmtId="0" fontId="2" fillId="3" borderId="0" xfId="0" applyFont="1" applyFill="1" applyBorder="1" applyAlignment="1">
      <alignment horizontal="center" vertical="center"/>
    </xf>
  </cellXfs>
  <cellStyles count="6">
    <cellStyle name="ASCB - Summa" xfId="2"/>
    <cellStyle name="Normal" xfId="0" builtinId="0"/>
    <cellStyle name="Normal 2" xfId="4"/>
    <cellStyle name="Normal 3" xfId="5"/>
    <cellStyle name="Normal 4" xfId="3"/>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3"/>
      <c r="J6" s="113"/>
      <c r="K6" s="6"/>
      <c r="L6" s="6"/>
      <c r="M6" s="6"/>
      <c r="N6" s="6"/>
    </row>
    <row r="7" spans="1:14" x14ac:dyDescent="0.25">
      <c r="A7" s="1"/>
      <c r="B7" s="6"/>
      <c r="C7" s="18" t="s">
        <v>15</v>
      </c>
      <c r="D7" s="18" t="s">
        <v>140</v>
      </c>
      <c r="E7" s="19"/>
      <c r="F7" s="20"/>
      <c r="G7" s="6"/>
      <c r="H7" s="6"/>
      <c r="I7" s="113"/>
      <c r="J7" s="113"/>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167</v>
      </c>
      <c r="K9" s="80"/>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75">
        <v>201363.25991614998</v>
      </c>
      <c r="E17" s="6"/>
      <c r="F17" s="6"/>
      <c r="G17" s="6"/>
      <c r="H17" s="6"/>
      <c r="I17" s="12" t="s">
        <v>42</v>
      </c>
      <c r="J17" s="12"/>
      <c r="K17" s="90">
        <v>372319</v>
      </c>
      <c r="L17" s="6"/>
      <c r="M17" s="6"/>
      <c r="N17" s="6"/>
    </row>
    <row r="18" spans="1:14" x14ac:dyDescent="0.25">
      <c r="A18" s="1"/>
      <c r="B18" s="6"/>
      <c r="C18" s="12" t="s">
        <v>61</v>
      </c>
      <c r="D18" s="75">
        <v>9575</v>
      </c>
      <c r="E18" s="6"/>
      <c r="F18" s="6"/>
      <c r="G18" s="6"/>
      <c r="H18" s="6"/>
      <c r="I18" s="12" t="s">
        <v>43</v>
      </c>
      <c r="J18" s="12"/>
      <c r="K18" s="90">
        <v>164243</v>
      </c>
      <c r="L18" s="6"/>
      <c r="M18" s="6"/>
      <c r="N18" s="6"/>
    </row>
    <row r="19" spans="1:14" x14ac:dyDescent="0.25">
      <c r="A19" s="1"/>
      <c r="B19" s="6"/>
      <c r="C19" s="12" t="s">
        <v>28</v>
      </c>
      <c r="D19" s="23"/>
      <c r="E19" s="6"/>
      <c r="F19" s="6"/>
      <c r="G19" s="6"/>
      <c r="H19" s="6"/>
      <c r="I19" s="12" t="s">
        <v>48</v>
      </c>
      <c r="J19" s="12"/>
      <c r="K19" s="90">
        <v>164083</v>
      </c>
      <c r="L19" s="6"/>
      <c r="M19" s="6"/>
      <c r="N19" s="6"/>
    </row>
    <row r="20" spans="1:14" x14ac:dyDescent="0.25">
      <c r="A20" s="1"/>
      <c r="B20" s="6"/>
      <c r="C20" s="21" t="s">
        <v>23</v>
      </c>
      <c r="D20" s="24">
        <f>SUM(D17:D19)</f>
        <v>210938.25991614998</v>
      </c>
      <c r="E20" s="6"/>
      <c r="F20" s="6"/>
      <c r="G20" s="6"/>
      <c r="H20" s="6"/>
      <c r="I20" s="12" t="s">
        <v>44</v>
      </c>
      <c r="J20" s="12"/>
      <c r="K20" s="90">
        <v>540835.30498349504</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0">
        <v>149108.47044578003</v>
      </c>
      <c r="E23" s="35">
        <f>IF($D$30=0,,(D23/$D$30))</f>
        <v>0.74049491703635761</v>
      </c>
      <c r="F23" s="90">
        <v>519576.10427740327</v>
      </c>
      <c r="G23" s="6"/>
      <c r="H23" s="6"/>
      <c r="I23" s="74" t="s">
        <v>65</v>
      </c>
      <c r="J23" s="74"/>
      <c r="K23" s="101">
        <v>30885.09422580001</v>
      </c>
      <c r="L23" s="35">
        <f>IF($K$31=0,,(K23/$K$31))</f>
        <v>0.15337998718664431</v>
      </c>
      <c r="M23" s="6"/>
      <c r="N23" s="6"/>
    </row>
    <row r="24" spans="1:14" x14ac:dyDescent="0.25">
      <c r="A24" s="1"/>
      <c r="B24" s="6"/>
      <c r="C24" s="27" t="s">
        <v>31</v>
      </c>
      <c r="D24" s="90">
        <v>52254.789470369993</v>
      </c>
      <c r="E24" s="35">
        <f t="shared" ref="E24:E30" si="0">IF($D$30=0,,(D24/$D$30))</f>
        <v>0.25950508296364239</v>
      </c>
      <c r="F24" s="90">
        <v>614241.93000000005</v>
      </c>
      <c r="G24" s="6"/>
      <c r="H24" s="6"/>
      <c r="I24" s="74" t="s">
        <v>63</v>
      </c>
      <c r="J24" s="74"/>
      <c r="K24" s="101">
        <v>18002.07365590999</v>
      </c>
      <c r="L24" s="35">
        <f t="shared" ref="L24:L31" si="1">IF($K$31=0,,(K24/$K$31))</f>
        <v>8.9400984387153173E-2</v>
      </c>
      <c r="M24" s="6"/>
      <c r="N24" s="6"/>
    </row>
    <row r="25" spans="1:14" x14ac:dyDescent="0.25">
      <c r="A25" s="1"/>
      <c r="B25" s="6"/>
      <c r="C25" s="27" t="s">
        <v>32</v>
      </c>
      <c r="D25" s="23"/>
      <c r="E25" s="35">
        <f t="shared" si="0"/>
        <v>0</v>
      </c>
      <c r="F25" s="75"/>
      <c r="G25" s="6"/>
      <c r="H25" s="6"/>
      <c r="I25" s="74" t="s">
        <v>64</v>
      </c>
      <c r="J25" s="74"/>
      <c r="K25" s="101">
        <v>7140.8218611299981</v>
      </c>
      <c r="L25" s="35">
        <f t="shared" si="1"/>
        <v>3.5462387051657385E-2</v>
      </c>
      <c r="M25" s="6"/>
      <c r="N25" s="6"/>
    </row>
    <row r="26" spans="1:14" x14ac:dyDescent="0.25">
      <c r="A26" s="1"/>
      <c r="B26" s="6"/>
      <c r="C26" s="27" t="s">
        <v>62</v>
      </c>
      <c r="D26" s="23"/>
      <c r="E26" s="35">
        <f t="shared" si="0"/>
        <v>0</v>
      </c>
      <c r="F26" s="75"/>
      <c r="G26" s="6"/>
      <c r="H26" s="6"/>
      <c r="I26" s="74" t="s">
        <v>56</v>
      </c>
      <c r="J26" s="74"/>
      <c r="K26" s="101">
        <v>20548.604866879985</v>
      </c>
      <c r="L26" s="35">
        <f t="shared" si="1"/>
        <v>0.10204743842266292</v>
      </c>
      <c r="M26" s="6"/>
      <c r="N26" s="6"/>
    </row>
    <row r="27" spans="1:14" x14ac:dyDescent="0.25">
      <c r="A27" s="1"/>
      <c r="B27" s="6"/>
      <c r="C27" s="27" t="s">
        <v>33</v>
      </c>
      <c r="D27" s="23"/>
      <c r="E27" s="35">
        <f t="shared" si="0"/>
        <v>0</v>
      </c>
      <c r="F27" s="75"/>
      <c r="G27" s="6"/>
      <c r="H27" s="6"/>
      <c r="I27" s="74" t="s">
        <v>57</v>
      </c>
      <c r="J27" s="74"/>
      <c r="K27" s="101">
        <v>47766.028640919998</v>
      </c>
      <c r="L27" s="35">
        <f t="shared" si="1"/>
        <v>0.23721322678630816</v>
      </c>
      <c r="M27" s="6"/>
      <c r="N27" s="6"/>
    </row>
    <row r="28" spans="1:14" x14ac:dyDescent="0.25">
      <c r="A28" s="1"/>
      <c r="B28" s="6"/>
      <c r="C28" s="27" t="s">
        <v>34</v>
      </c>
      <c r="D28" s="23"/>
      <c r="E28" s="35">
        <f t="shared" si="0"/>
        <v>0</v>
      </c>
      <c r="F28" s="75"/>
      <c r="G28" s="6"/>
      <c r="H28" s="6"/>
      <c r="I28" s="74" t="s">
        <v>58</v>
      </c>
      <c r="J28" s="74"/>
      <c r="K28" s="101">
        <v>30778.778619029952</v>
      </c>
      <c r="L28" s="35">
        <f t="shared" si="1"/>
        <v>0.15285200801698678</v>
      </c>
      <c r="M28" s="6"/>
      <c r="N28" s="6"/>
    </row>
    <row r="29" spans="1:14" x14ac:dyDescent="0.25">
      <c r="A29" s="1"/>
      <c r="B29" s="6"/>
      <c r="C29" s="27" t="s">
        <v>35</v>
      </c>
      <c r="D29" s="23"/>
      <c r="E29" s="35">
        <f t="shared" si="0"/>
        <v>0</v>
      </c>
      <c r="F29" s="75"/>
      <c r="G29" s="6"/>
      <c r="H29" s="6"/>
      <c r="I29" s="74" t="s">
        <v>59</v>
      </c>
      <c r="J29" s="74"/>
      <c r="K29" s="101">
        <v>46241.858046480011</v>
      </c>
      <c r="L29" s="35">
        <f t="shared" si="1"/>
        <v>0.22964396814858709</v>
      </c>
      <c r="M29" s="6"/>
      <c r="N29" s="6"/>
    </row>
    <row r="30" spans="1:14" x14ac:dyDescent="0.25">
      <c r="A30" s="1"/>
      <c r="B30" s="6"/>
      <c r="C30" s="26" t="s">
        <v>46</v>
      </c>
      <c r="D30" s="79">
        <f>SUM(D23:D29)</f>
        <v>201363.25991615001</v>
      </c>
      <c r="E30" s="43">
        <f t="shared" si="0"/>
        <v>1</v>
      </c>
      <c r="F30" s="6"/>
      <c r="G30" s="6"/>
      <c r="H30" s="6"/>
      <c r="I30" s="31" t="s">
        <v>40</v>
      </c>
      <c r="J30" s="31"/>
      <c r="K30" s="101">
        <v>0</v>
      </c>
      <c r="L30" s="35">
        <f t="shared" si="1"/>
        <v>0</v>
      </c>
      <c r="M30" s="6"/>
      <c r="N30" s="6"/>
    </row>
    <row r="31" spans="1:14" x14ac:dyDescent="0.25">
      <c r="A31" s="1"/>
      <c r="B31" s="6"/>
      <c r="C31" s="6"/>
      <c r="D31" s="6"/>
      <c r="E31" s="6"/>
      <c r="F31" s="6"/>
      <c r="G31" s="6"/>
      <c r="H31" s="6"/>
      <c r="I31" s="32" t="s">
        <v>46</v>
      </c>
      <c r="J31" s="33"/>
      <c r="K31" s="102">
        <f>SUM(K23:K30)</f>
        <v>201363.25991614998</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0">
        <v>146175.59115489002</v>
      </c>
      <c r="E34" s="35">
        <f>IF($D$36=0,,(D34/$D$36))</f>
        <v>0.72592980077775471</v>
      </c>
      <c r="F34" s="6"/>
      <c r="G34" s="6"/>
      <c r="H34" s="6"/>
      <c r="I34" s="12" t="s">
        <v>38</v>
      </c>
      <c r="J34" s="12"/>
      <c r="K34" s="90">
        <v>100754.18061749001</v>
      </c>
      <c r="L34" s="99">
        <f>IF($K$36=0,,(K34/$K$36))</f>
        <v>0.50036029740204457</v>
      </c>
      <c r="M34" s="7"/>
      <c r="N34" s="6"/>
    </row>
    <row r="35" spans="1:16" x14ac:dyDescent="0.25">
      <c r="A35" s="1"/>
      <c r="B35" s="6"/>
      <c r="C35" s="27" t="s">
        <v>11</v>
      </c>
      <c r="D35" s="90">
        <v>55187.66876126</v>
      </c>
      <c r="E35" s="35">
        <f>IF($D$36=0,,(D35/$D$36))</f>
        <v>0.27407019922224535</v>
      </c>
      <c r="F35" s="6"/>
      <c r="G35" s="6"/>
      <c r="H35" s="6"/>
      <c r="I35" s="31" t="s">
        <v>39</v>
      </c>
      <c r="J35" s="31"/>
      <c r="K35" s="101">
        <v>100609.07929865998</v>
      </c>
      <c r="L35" s="99">
        <f>IF($K$36=0,,(K35/$K$36))</f>
        <v>0.49963970259795537</v>
      </c>
      <c r="M35" s="6"/>
      <c r="N35" s="6"/>
    </row>
    <row r="36" spans="1:16" x14ac:dyDescent="0.25">
      <c r="A36" s="1"/>
      <c r="B36" s="6"/>
      <c r="C36" s="26" t="s">
        <v>46</v>
      </c>
      <c r="D36" s="30">
        <f>SUM(D34:D35)</f>
        <v>201363.25991615001</v>
      </c>
      <c r="E36" s="43">
        <f>IF($D$36=0,,(D36/$D$36))</f>
        <v>1</v>
      </c>
      <c r="F36" s="6"/>
      <c r="G36" s="6"/>
      <c r="H36" s="6"/>
      <c r="I36" s="32" t="s">
        <v>46</v>
      </c>
      <c r="J36" s="33"/>
      <c r="K36" s="103">
        <f>SUM(K34:K35)</f>
        <v>201363.25991615001</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112">
        <v>6.88</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7"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0">
        <v>40788.199892332203</v>
      </c>
      <c r="E41" s="90">
        <v>37795.726384680798</v>
      </c>
      <c r="F41" s="90">
        <v>34295.230779325801</v>
      </c>
      <c r="G41" s="90">
        <v>30234.730762168201</v>
      </c>
      <c r="H41" s="90">
        <v>25457.5613324357</v>
      </c>
      <c r="I41" s="90">
        <v>18914.0798571378</v>
      </c>
      <c r="J41" s="90">
        <v>11110.8796522213</v>
      </c>
      <c r="K41" s="90">
        <v>2766.8512558481752</v>
      </c>
      <c r="L41" s="90">
        <v>0</v>
      </c>
      <c r="M41" s="95">
        <f>SUM(D41:L41)</f>
        <v>201363.25991615001</v>
      </c>
      <c r="N41" s="6" t="s">
        <v>165</v>
      </c>
    </row>
    <row r="42" spans="1:16" x14ac:dyDescent="0.25">
      <c r="A42" s="1"/>
      <c r="B42" s="6"/>
      <c r="C42" s="74" t="s">
        <v>80</v>
      </c>
      <c r="D42" s="35">
        <f>IF($M$41=0,,(D41/$M$41))</f>
        <v>0.20256028785646835</v>
      </c>
      <c r="E42" s="35">
        <f t="shared" ref="E42:M42" si="2">IF($M$41=0,,(E41/$M$41))</f>
        <v>0.18769921782364557</v>
      </c>
      <c r="F42" s="35">
        <f t="shared" si="2"/>
        <v>0.17031523423690464</v>
      </c>
      <c r="G42" s="35">
        <f t="shared" si="2"/>
        <v>0.15015018516664008</v>
      </c>
      <c r="H42" s="35">
        <f t="shared" si="2"/>
        <v>0.12642604883848485</v>
      </c>
      <c r="I42" s="35">
        <f t="shared" si="2"/>
        <v>9.39301432893659E-2</v>
      </c>
      <c r="J42" s="35">
        <f t="shared" si="2"/>
        <v>5.517828652976714E-2</v>
      </c>
      <c r="K42" s="35">
        <f t="shared" si="2"/>
        <v>1.3740596258723285E-2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161</v>
      </c>
      <c r="M44" s="29" t="s">
        <v>46</v>
      </c>
      <c r="N44" s="6"/>
    </row>
    <row r="45" spans="1:16" x14ac:dyDescent="0.25">
      <c r="A45" s="1"/>
      <c r="B45" s="6"/>
      <c r="C45" s="12" t="s">
        <v>54</v>
      </c>
      <c r="D45" s="90">
        <v>144549.7114855398</v>
      </c>
      <c r="E45" s="90">
        <v>30303.298787079999</v>
      </c>
      <c r="F45" s="90">
        <v>17799.08657928</v>
      </c>
      <c r="G45" s="90">
        <v>5752.1688983900003</v>
      </c>
      <c r="H45" s="90">
        <v>1942.2940960499998</v>
      </c>
      <c r="I45" s="90">
        <v>562.32295060000001</v>
      </c>
      <c r="J45" s="90">
        <v>205.02705309999999</v>
      </c>
      <c r="K45" s="90">
        <v>139.30038260000001</v>
      </c>
      <c r="L45" s="90">
        <v>110.04968351000001</v>
      </c>
      <c r="M45" s="24">
        <f>SUM(D45:L45)</f>
        <v>201363.25991614978</v>
      </c>
      <c r="N45" s="6"/>
    </row>
    <row r="46" spans="1:16" x14ac:dyDescent="0.25">
      <c r="A46" s="1"/>
      <c r="B46" s="6"/>
      <c r="C46" s="12" t="s">
        <v>80</v>
      </c>
      <c r="D46" s="35">
        <f>IF($M$45=0,,(D45/$M$45))</f>
        <v>0.71785543969506715</v>
      </c>
      <c r="E46" s="35">
        <f t="shared" ref="E46:L46" si="3">IF($M$45=0,,(E45/$M$45))</f>
        <v>0.15049070421137739</v>
      </c>
      <c r="F46" s="35">
        <f t="shared" si="3"/>
        <v>8.8392920271015502E-2</v>
      </c>
      <c r="G46" s="35">
        <f t="shared" si="3"/>
        <v>2.8566129197477617E-2</v>
      </c>
      <c r="H46" s="35">
        <f t="shared" si="3"/>
        <v>9.645722347059715E-3</v>
      </c>
      <c r="I46" s="35">
        <f t="shared" si="3"/>
        <v>2.7925796932079788E-3</v>
      </c>
      <c r="J46" s="35">
        <f t="shared" si="3"/>
        <v>1.0181949437319195E-3</v>
      </c>
      <c r="K46" s="35">
        <f t="shared" si="3"/>
        <v>6.9178648904475652E-4</v>
      </c>
      <c r="L46" s="35">
        <f t="shared" si="3"/>
        <v>5.4652315201802993E-4</v>
      </c>
      <c r="M46" s="43">
        <f>IF($M$41=0,,(M45/$M$41))</f>
        <v>0.99999999999999889</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100" t="s">
        <v>165</v>
      </c>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0">
        <v>44244.764729079994</v>
      </c>
      <c r="E53" s="104">
        <v>27547.575956809989</v>
      </c>
      <c r="F53" s="104">
        <v>24759.548743029965</v>
      </c>
      <c r="G53" s="104">
        <v>32887.117155399988</v>
      </c>
      <c r="H53" s="104">
        <v>71924.253331830027</v>
      </c>
      <c r="I53" s="96">
        <f>SUM(D53:H53)</f>
        <v>201363.25991614995</v>
      </c>
      <c r="J53" s="7"/>
      <c r="K53" s="6"/>
      <c r="L53" s="6"/>
      <c r="M53" s="6"/>
      <c r="N53" s="6"/>
    </row>
    <row r="54" spans="1:14" x14ac:dyDescent="0.25">
      <c r="A54" s="1"/>
      <c r="B54" s="6"/>
      <c r="C54" s="74" t="s">
        <v>80</v>
      </c>
      <c r="D54" s="35">
        <f t="shared" ref="D54:I54" si="4">IF($I$53=0,,(D53/$I$53))</f>
        <v>0.21972610469012091</v>
      </c>
      <c r="E54" s="35">
        <f t="shared" si="4"/>
        <v>0.1368053733748705</v>
      </c>
      <c r="F54" s="35">
        <f t="shared" si="4"/>
        <v>0.12295961414877836</v>
      </c>
      <c r="G54" s="35">
        <f t="shared" si="4"/>
        <v>0.16332233183498604</v>
      </c>
      <c r="H54" s="35">
        <f t="shared" si="4"/>
        <v>0.3571865759512442</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156</v>
      </c>
      <c r="D57" s="34" t="s">
        <v>73</v>
      </c>
      <c r="E57" s="34" t="s">
        <v>12</v>
      </c>
      <c r="F57" s="34" t="s">
        <v>84</v>
      </c>
      <c r="G57" s="34" t="s">
        <v>85</v>
      </c>
      <c r="H57" s="34" t="s">
        <v>46</v>
      </c>
      <c r="I57" s="6"/>
      <c r="J57" s="6"/>
      <c r="K57" s="6"/>
      <c r="L57" s="6"/>
      <c r="M57" s="6"/>
      <c r="N57" s="6"/>
    </row>
    <row r="58" spans="1:14" x14ac:dyDescent="0.25">
      <c r="A58" s="1"/>
      <c r="B58" s="6"/>
      <c r="C58" s="12" t="s">
        <v>54</v>
      </c>
      <c r="D58" s="90">
        <v>3.18350651</v>
      </c>
      <c r="E58" s="23">
        <v>0</v>
      </c>
      <c r="F58" s="23">
        <v>0</v>
      </c>
      <c r="G58" s="23">
        <v>0</v>
      </c>
      <c r="H58" s="30">
        <f>SUM(D58:G58)</f>
        <v>3.18350651</v>
      </c>
      <c r="I58" s="6"/>
      <c r="J58" s="6"/>
      <c r="K58" s="6"/>
      <c r="L58" s="6"/>
      <c r="M58" s="6"/>
      <c r="N58" s="6"/>
    </row>
    <row r="59" spans="1:14" x14ac:dyDescent="0.25">
      <c r="A59" s="1"/>
      <c r="B59" s="6"/>
      <c r="C59" s="12" t="s">
        <v>81</v>
      </c>
      <c r="D59" s="44">
        <f>IF($M$41=0,,(D58/$M$41))</f>
        <v>1.5809768432064762E-5</v>
      </c>
      <c r="E59" s="44">
        <f>IF($M$41=0,,(E58/$M$41))</f>
        <v>0</v>
      </c>
      <c r="F59" s="44">
        <f>IF($M$41=0,,(F58/$M$41))</f>
        <v>0</v>
      </c>
      <c r="G59" s="44">
        <f>IF($M$41=0,,(G58/$M$41))</f>
        <v>0</v>
      </c>
      <c r="H59" s="45">
        <f>IF($M$41=0,,(H58/$M$41))</f>
        <v>1.5809768432064762E-5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5">
        <v>0.32769999999999999</v>
      </c>
      <c r="E64" s="78"/>
      <c r="F64" s="6"/>
      <c r="G64" s="6"/>
      <c r="H64" s="6"/>
      <c r="I64" s="6"/>
      <c r="J64" s="6"/>
      <c r="K64" s="6"/>
      <c r="L64" s="6"/>
      <c r="M64" s="6"/>
      <c r="N64" s="6"/>
    </row>
    <row r="65" spans="1:14" x14ac:dyDescent="0.25">
      <c r="A65" s="1"/>
      <c r="B65" s="6"/>
      <c r="C65" s="74" t="s">
        <v>101</v>
      </c>
      <c r="D65" s="105">
        <v>0.57899999999999996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0">
        <v>13865</v>
      </c>
      <c r="E71" s="71">
        <v>43279</v>
      </c>
      <c r="F71" s="76">
        <v>2.5000000000000001E-2</v>
      </c>
      <c r="G71" s="37" t="s">
        <v>11</v>
      </c>
      <c r="H71" s="36" t="s">
        <v>152</v>
      </c>
      <c r="I71" s="71">
        <v>43635</v>
      </c>
      <c r="J71" s="71">
        <v>43635</v>
      </c>
      <c r="K71" s="6"/>
      <c r="L71" s="6"/>
      <c r="M71" s="6"/>
      <c r="N71" s="6"/>
    </row>
    <row r="72" spans="1:14" x14ac:dyDescent="0.25">
      <c r="A72" s="1"/>
      <c r="B72" s="6"/>
      <c r="C72" s="73" t="s">
        <v>147</v>
      </c>
      <c r="D72" s="90">
        <v>22065</v>
      </c>
      <c r="E72" s="71">
        <v>42438</v>
      </c>
      <c r="F72" s="76">
        <v>3.2500000000000001E-2</v>
      </c>
      <c r="G72" s="37" t="s">
        <v>11</v>
      </c>
      <c r="H72" s="36" t="s">
        <v>152</v>
      </c>
      <c r="I72" s="71">
        <v>44090</v>
      </c>
      <c r="J72" s="71">
        <v>44090</v>
      </c>
      <c r="K72" s="6"/>
      <c r="L72" s="6"/>
      <c r="M72" s="6"/>
      <c r="N72" s="6"/>
    </row>
    <row r="73" spans="1:14" x14ac:dyDescent="0.25">
      <c r="A73" s="1"/>
      <c r="B73" s="6"/>
      <c r="C73" s="89" t="s">
        <v>148</v>
      </c>
      <c r="D73" s="101">
        <v>18810</v>
      </c>
      <c r="E73" s="86">
        <v>42964</v>
      </c>
      <c r="F73" s="87">
        <v>1.7500000000000002E-2</v>
      </c>
      <c r="G73" s="88" t="s">
        <v>11</v>
      </c>
      <c r="H73" s="85" t="s">
        <v>152</v>
      </c>
      <c r="I73" s="86">
        <v>44454</v>
      </c>
      <c r="J73" s="86">
        <v>44454</v>
      </c>
      <c r="K73" s="6"/>
      <c r="L73" s="6"/>
      <c r="M73" s="6"/>
      <c r="N73" s="6"/>
    </row>
    <row r="74" spans="1:14" x14ac:dyDescent="0.25">
      <c r="A74" s="1"/>
      <c r="B74" s="6"/>
      <c r="C74" s="73" t="s">
        <v>149</v>
      </c>
      <c r="D74" s="90">
        <v>28312</v>
      </c>
      <c r="E74" s="71">
        <v>43270</v>
      </c>
      <c r="F74" s="76">
        <v>2.2499999999999999E-2</v>
      </c>
      <c r="G74" s="37" t="s">
        <v>11</v>
      </c>
      <c r="H74" s="36" t="s">
        <v>152</v>
      </c>
      <c r="I74" s="71">
        <v>44825</v>
      </c>
      <c r="J74" s="71">
        <v>44825</v>
      </c>
      <c r="K74" s="6"/>
      <c r="L74" s="6"/>
      <c r="M74" s="6"/>
      <c r="N74" s="6"/>
    </row>
    <row r="75" spans="1:14" x14ac:dyDescent="0.25">
      <c r="A75" s="1"/>
      <c r="B75" s="6"/>
      <c r="C75" s="73" t="s">
        <v>157</v>
      </c>
      <c r="D75" s="90">
        <v>25065</v>
      </c>
      <c r="E75" s="71">
        <v>43271</v>
      </c>
      <c r="F75" s="76">
        <v>1.2500000000000001E-2</v>
      </c>
      <c r="G75" s="37" t="s">
        <v>11</v>
      </c>
      <c r="H75" s="36" t="s">
        <v>152</v>
      </c>
      <c r="I75" s="71">
        <v>45189</v>
      </c>
      <c r="J75" s="71">
        <v>45189</v>
      </c>
      <c r="K75" s="6"/>
      <c r="L75" s="6"/>
      <c r="M75" s="6"/>
      <c r="N75" s="6"/>
    </row>
    <row r="76" spans="1:14" x14ac:dyDescent="0.25">
      <c r="A76" s="1"/>
      <c r="B76" s="6"/>
      <c r="C76" s="73" t="s">
        <v>160</v>
      </c>
      <c r="D76" s="90">
        <v>7850</v>
      </c>
      <c r="E76" s="71">
        <v>43271</v>
      </c>
      <c r="F76" s="76">
        <v>1.4999999999999999E-2</v>
      </c>
      <c r="G76" s="37" t="s">
        <v>11</v>
      </c>
      <c r="H76" s="36" t="s">
        <v>152</v>
      </c>
      <c r="I76" s="71">
        <v>45553</v>
      </c>
      <c r="J76" s="71">
        <v>45553</v>
      </c>
      <c r="K76" s="6"/>
      <c r="L76" s="6"/>
      <c r="M76" s="6"/>
      <c r="N76" s="6"/>
    </row>
    <row r="77" spans="1:14" x14ac:dyDescent="0.25">
      <c r="A77" s="1"/>
      <c r="B77" s="6"/>
      <c r="C77" s="9"/>
      <c r="D77" s="11"/>
      <c r="E77" s="11"/>
      <c r="F77" s="11"/>
      <c r="G77" s="11"/>
      <c r="H77" s="11"/>
      <c r="I77" s="11"/>
      <c r="J77" s="6"/>
      <c r="K77" s="6"/>
      <c r="L77" s="6"/>
      <c r="M77" s="6"/>
      <c r="N77" s="6"/>
    </row>
    <row r="78" spans="1:14" x14ac:dyDescent="0.25">
      <c r="A78" s="1"/>
      <c r="B78" s="6"/>
      <c r="C78" s="28" t="s">
        <v>20</v>
      </c>
      <c r="D78" s="39"/>
      <c r="E78" s="39"/>
      <c r="F78" s="39"/>
      <c r="G78" s="39"/>
      <c r="H78" s="39"/>
      <c r="I78" s="39"/>
      <c r="J78" s="25"/>
      <c r="K78" s="25"/>
      <c r="L78" s="6"/>
      <c r="M78" s="6"/>
      <c r="N78" s="6"/>
    </row>
    <row r="79" spans="1:14" ht="30" x14ac:dyDescent="0.25">
      <c r="A79" s="1"/>
      <c r="B79" s="6"/>
      <c r="C79" s="28" t="s">
        <v>4</v>
      </c>
      <c r="D79" s="29" t="s">
        <v>55</v>
      </c>
      <c r="E79" s="29" t="s">
        <v>19</v>
      </c>
      <c r="F79" s="29" t="s">
        <v>17</v>
      </c>
      <c r="G79" s="38" t="s">
        <v>18</v>
      </c>
      <c r="H79" s="29" t="s">
        <v>24</v>
      </c>
      <c r="I79" s="29" t="s">
        <v>106</v>
      </c>
      <c r="J79" s="29" t="s">
        <v>105</v>
      </c>
      <c r="K79" s="29" t="s">
        <v>104</v>
      </c>
      <c r="L79" s="6"/>
      <c r="M79" s="6"/>
      <c r="N79" s="6"/>
    </row>
    <row r="80" spans="1:14" x14ac:dyDescent="0.25">
      <c r="A80" s="1"/>
      <c r="B80" s="6"/>
      <c r="C80" s="72" t="s">
        <v>158</v>
      </c>
      <c r="D80" s="90">
        <v>4281.75</v>
      </c>
      <c r="E80" s="36" t="s">
        <v>89</v>
      </c>
      <c r="F80" s="71">
        <v>41393</v>
      </c>
      <c r="G80" s="76">
        <v>1.125E-2</v>
      </c>
      <c r="H80" s="37" t="s">
        <v>11</v>
      </c>
      <c r="I80" s="36" t="s">
        <v>152</v>
      </c>
      <c r="J80" s="71">
        <v>43958</v>
      </c>
      <c r="K80" s="71">
        <v>43958</v>
      </c>
      <c r="L80" s="6"/>
      <c r="M80" s="6"/>
      <c r="N80" s="6"/>
    </row>
    <row r="81" spans="1:14" x14ac:dyDescent="0.25">
      <c r="A81" s="1"/>
      <c r="B81" s="6"/>
      <c r="C81" s="73" t="s">
        <v>150</v>
      </c>
      <c r="D81" s="90">
        <v>4436.75</v>
      </c>
      <c r="E81" s="36" t="s">
        <v>89</v>
      </c>
      <c r="F81" s="71">
        <v>41709</v>
      </c>
      <c r="G81" s="76">
        <v>1.4999999999999999E-2</v>
      </c>
      <c r="H81" s="37" t="s">
        <v>11</v>
      </c>
      <c r="I81" s="36" t="s">
        <v>152</v>
      </c>
      <c r="J81" s="71">
        <v>44273</v>
      </c>
      <c r="K81" s="71">
        <v>44273</v>
      </c>
      <c r="L81" s="6"/>
      <c r="M81" s="6"/>
      <c r="N81" s="6"/>
    </row>
    <row r="82" spans="1:14" x14ac:dyDescent="0.25">
      <c r="A82" s="1"/>
      <c r="B82" s="6"/>
      <c r="C82" s="74" t="s">
        <v>151</v>
      </c>
      <c r="D82" s="90">
        <v>4635.5</v>
      </c>
      <c r="E82" s="36" t="s">
        <v>89</v>
      </c>
      <c r="F82" s="71">
        <v>42110</v>
      </c>
      <c r="G82" s="76">
        <v>2.5000000000000001E-3</v>
      </c>
      <c r="H82" s="37" t="s">
        <v>11</v>
      </c>
      <c r="I82" s="36" t="s">
        <v>152</v>
      </c>
      <c r="J82" s="71">
        <v>44673</v>
      </c>
      <c r="K82" s="71">
        <v>44673</v>
      </c>
      <c r="L82" s="6"/>
      <c r="M82" s="6"/>
      <c r="N82" s="6"/>
    </row>
    <row r="83" spans="1:14" x14ac:dyDescent="0.25">
      <c r="A83" s="1"/>
      <c r="B83" s="6"/>
      <c r="C83" s="74" t="s">
        <v>153</v>
      </c>
      <c r="D83" s="90">
        <v>4632.5</v>
      </c>
      <c r="E83" s="36" t="s">
        <v>89</v>
      </c>
      <c r="F83" s="71">
        <v>42465</v>
      </c>
      <c r="G83" s="76">
        <v>2.5000000000000001E-3</v>
      </c>
      <c r="H83" s="37" t="s">
        <v>11</v>
      </c>
      <c r="I83" s="36" t="s">
        <v>154</v>
      </c>
      <c r="J83" s="71">
        <v>45028</v>
      </c>
      <c r="K83" s="71">
        <v>45028</v>
      </c>
      <c r="L83" s="6"/>
      <c r="M83" s="6"/>
      <c r="N83" s="6"/>
    </row>
    <row r="84" spans="1:14" x14ac:dyDescent="0.25">
      <c r="A84" s="1"/>
      <c r="B84" s="6"/>
      <c r="C84" s="74" t="s">
        <v>159</v>
      </c>
      <c r="D84" s="90">
        <v>4768.5</v>
      </c>
      <c r="E84" s="36" t="s">
        <v>89</v>
      </c>
      <c r="F84" s="71">
        <v>42801</v>
      </c>
      <c r="G84" s="76">
        <v>3.7499999999999999E-3</v>
      </c>
      <c r="H84" s="37" t="s">
        <v>11</v>
      </c>
      <c r="I84" s="36" t="s">
        <v>154</v>
      </c>
      <c r="J84" s="71">
        <v>45365</v>
      </c>
      <c r="K84" s="71">
        <v>45365</v>
      </c>
      <c r="L84" s="6"/>
      <c r="M84" s="6"/>
      <c r="N84" s="6"/>
    </row>
    <row r="85" spans="1:14" x14ac:dyDescent="0.25">
      <c r="A85" s="1"/>
      <c r="B85" s="6"/>
      <c r="C85" s="74" t="s">
        <v>166</v>
      </c>
      <c r="D85" s="90">
        <v>5032</v>
      </c>
      <c r="E85" s="36" t="s">
        <v>89</v>
      </c>
      <c r="F85" s="71">
        <v>43179</v>
      </c>
      <c r="G85" s="76">
        <v>6.2500000000000003E-3</v>
      </c>
      <c r="H85" s="37" t="s">
        <v>11</v>
      </c>
      <c r="I85" s="36" t="s">
        <v>154</v>
      </c>
      <c r="J85" s="71">
        <v>45743</v>
      </c>
      <c r="K85" s="71">
        <v>45743</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106">
        <v>14609.31500037291</v>
      </c>
      <c r="E88" s="6"/>
      <c r="F88" s="6"/>
      <c r="G88" s="6"/>
      <c r="H88" s="7"/>
      <c r="I88" s="6"/>
      <c r="J88" s="6"/>
      <c r="K88" s="6"/>
      <c r="L88" s="6"/>
      <c r="M88" s="6"/>
      <c r="N88" s="6"/>
    </row>
    <row r="89" spans="1:14" x14ac:dyDescent="0.25">
      <c r="A89" s="1"/>
      <c r="B89" s="6"/>
      <c r="C89" s="12" t="s">
        <v>22</v>
      </c>
      <c r="D89" s="107">
        <f>SUM(D71:D76)+SUM(D80:D85)+D88+D90</f>
        <v>158878.13960237292</v>
      </c>
      <c r="E89" s="7"/>
      <c r="F89" s="7"/>
      <c r="G89" s="7"/>
      <c r="H89" s="6"/>
      <c r="I89" s="7"/>
      <c r="J89" s="6"/>
      <c r="K89" s="6"/>
      <c r="L89" s="6"/>
      <c r="M89" s="6"/>
      <c r="N89" s="6"/>
    </row>
    <row r="90" spans="1:14" x14ac:dyDescent="0.25">
      <c r="A90" s="1"/>
      <c r="B90" s="6"/>
      <c r="C90" s="12" t="s">
        <v>60</v>
      </c>
      <c r="D90" s="90">
        <v>514.82460200000003</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4">
        <v>2018</v>
      </c>
      <c r="E92" s="34">
        <v>2019</v>
      </c>
      <c r="F92" s="34">
        <v>2020</v>
      </c>
      <c r="G92" s="34">
        <v>2021</v>
      </c>
      <c r="H92" s="34">
        <v>2022</v>
      </c>
      <c r="I92" s="34" t="s">
        <v>162</v>
      </c>
      <c r="J92" s="34" t="s">
        <v>163</v>
      </c>
      <c r="K92" s="34" t="s">
        <v>164</v>
      </c>
      <c r="L92" s="34" t="s">
        <v>46</v>
      </c>
      <c r="M92" s="6"/>
      <c r="N92" s="6"/>
    </row>
    <row r="93" spans="1:14" x14ac:dyDescent="0.25">
      <c r="A93" s="1"/>
      <c r="B93" s="6"/>
      <c r="C93" s="12" t="s">
        <v>23</v>
      </c>
      <c r="D93" s="90">
        <v>3164.8246020000001</v>
      </c>
      <c r="E93" s="90">
        <v>15160.350000372879</v>
      </c>
      <c r="F93" s="90">
        <v>27482.49</v>
      </c>
      <c r="G93" s="90">
        <v>24089.25</v>
      </c>
      <c r="H93" s="90">
        <v>33497.25</v>
      </c>
      <c r="I93" s="90">
        <v>53803.974999999984</v>
      </c>
      <c r="J93" s="90">
        <v>1680</v>
      </c>
      <c r="K93" s="90">
        <v>0</v>
      </c>
      <c r="L93" s="30">
        <f>SUM(D93:K93)</f>
        <v>158878.13960237286</v>
      </c>
      <c r="M93" s="6"/>
      <c r="N93" s="6"/>
    </row>
    <row r="94" spans="1:14" x14ac:dyDescent="0.25">
      <c r="A94" s="1"/>
      <c r="B94" s="6"/>
      <c r="C94" s="12" t="s">
        <v>82</v>
      </c>
      <c r="D94" s="35">
        <f>IF($L$93=0,,(D93/$L$93))</f>
        <v>1.9919824149002896E-2</v>
      </c>
      <c r="E94" s="35">
        <f t="shared" ref="E94:L94" si="5">IF($L$93=0,,(E93/$L$93))</f>
        <v>9.5421245731571097E-2</v>
      </c>
      <c r="F94" s="35">
        <f t="shared" si="5"/>
        <v>0.17297842276338907</v>
      </c>
      <c r="G94" s="35">
        <f t="shared" si="5"/>
        <v>0.15162092192348547</v>
      </c>
      <c r="H94" s="35">
        <f t="shared" si="5"/>
        <v>0.21083611681150197</v>
      </c>
      <c r="I94" s="35">
        <f t="shared" si="5"/>
        <v>0.33864932667676084</v>
      </c>
      <c r="J94" s="35">
        <f t="shared" si="5"/>
        <v>1.057414194428866E-2</v>
      </c>
      <c r="K94" s="35">
        <f t="shared" si="5"/>
        <v>0</v>
      </c>
      <c r="L94" s="43">
        <f t="shared" si="5"/>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90">
        <v>153893.34960237285</v>
      </c>
      <c r="E97" s="35">
        <f>IF($D$99=0,,(D97/$D$99))</f>
        <v>0.96862507320091029</v>
      </c>
      <c r="F97" s="6"/>
      <c r="G97" s="6"/>
      <c r="H97" s="6"/>
      <c r="I97" s="6"/>
      <c r="J97" s="6"/>
      <c r="K97" s="6"/>
      <c r="L97" s="6"/>
      <c r="M97" s="6"/>
      <c r="N97" s="6"/>
    </row>
    <row r="98" spans="1:14" x14ac:dyDescent="0.25">
      <c r="A98" s="1"/>
      <c r="B98" s="6"/>
      <c r="C98" s="12" t="s">
        <v>37</v>
      </c>
      <c r="D98" s="90">
        <v>4984.79</v>
      </c>
      <c r="E98" s="35">
        <f>IF($D$99=0,,(D98/$D$99))</f>
        <v>3.1374926799089681E-2</v>
      </c>
      <c r="F98" s="6"/>
      <c r="G98" s="6"/>
      <c r="H98" s="6"/>
      <c r="I98" s="6"/>
      <c r="J98" s="7"/>
      <c r="K98" s="6"/>
      <c r="L98" s="6"/>
      <c r="M98" s="6"/>
      <c r="N98" s="6"/>
    </row>
    <row r="99" spans="1:14" x14ac:dyDescent="0.25">
      <c r="A99" s="1"/>
      <c r="B99" s="6"/>
      <c r="C99" s="21" t="s">
        <v>46</v>
      </c>
      <c r="D99" s="30">
        <f>SUM(D97:D98)</f>
        <v>158878.13960237286</v>
      </c>
      <c r="E99" s="43">
        <f>IF($D$99=0,,(D99/$D$99))</f>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0" t="s">
        <v>96</v>
      </c>
      <c r="D101" s="2"/>
      <c r="E101" s="2"/>
      <c r="F101" s="2"/>
      <c r="G101" s="2"/>
      <c r="H101" s="2"/>
      <c r="I101" s="2"/>
      <c r="J101" s="2"/>
      <c r="K101" s="2"/>
      <c r="L101" s="2"/>
      <c r="M101" s="2"/>
      <c r="N101" s="6"/>
    </row>
    <row r="102" spans="1:14" x14ac:dyDescent="0.25">
      <c r="A102" s="1"/>
      <c r="B102" s="6"/>
      <c r="C102" s="6"/>
      <c r="D102" s="46"/>
      <c r="E102" s="6"/>
      <c r="F102" s="6"/>
      <c r="G102" s="6"/>
      <c r="H102" s="6"/>
      <c r="I102" s="6"/>
      <c r="J102" s="6"/>
      <c r="K102" s="6"/>
      <c r="L102" s="6"/>
      <c r="M102" s="6"/>
      <c r="N102" s="6"/>
    </row>
    <row r="103" spans="1:14" ht="30" x14ac:dyDescent="0.25">
      <c r="B103" s="6"/>
      <c r="C103" s="62" t="s">
        <v>92</v>
      </c>
      <c r="D103" s="63" t="s">
        <v>86</v>
      </c>
      <c r="E103" s="29" t="s">
        <v>87</v>
      </c>
      <c r="F103" s="6"/>
      <c r="G103" s="6"/>
      <c r="H103" s="6"/>
      <c r="I103" s="6"/>
      <c r="J103" s="6"/>
      <c r="K103" s="6"/>
      <c r="L103" s="6"/>
      <c r="M103" s="6"/>
      <c r="N103" s="6"/>
    </row>
    <row r="104" spans="1:14" x14ac:dyDescent="0.25">
      <c r="B104" s="6"/>
      <c r="C104" s="49" t="s">
        <v>88</v>
      </c>
      <c r="D104" s="91">
        <f>+D20</f>
        <v>210938.25991614998</v>
      </c>
      <c r="E104" s="97">
        <v>123871.82460199999</v>
      </c>
      <c r="F104" s="6"/>
      <c r="G104" s="6"/>
      <c r="H104" s="6"/>
      <c r="I104" s="6"/>
      <c r="J104" s="6"/>
      <c r="K104" s="6"/>
      <c r="L104" s="6"/>
      <c r="M104" s="6"/>
      <c r="N104" s="6"/>
    </row>
    <row r="105" spans="1:14" x14ac:dyDescent="0.25">
      <c r="B105" s="6"/>
      <c r="C105" s="49" t="s">
        <v>89</v>
      </c>
      <c r="D105" s="91"/>
      <c r="E105" s="97">
        <v>27880.2</v>
      </c>
      <c r="F105" s="6"/>
      <c r="G105" s="6"/>
      <c r="H105" s="6"/>
      <c r="I105" s="6"/>
      <c r="J105" s="6"/>
      <c r="K105" s="6"/>
      <c r="L105" s="6"/>
      <c r="M105" s="6"/>
      <c r="N105" s="6"/>
    </row>
    <row r="106" spans="1:14" x14ac:dyDescent="0.25">
      <c r="B106" s="6"/>
      <c r="C106" s="49" t="s">
        <v>90</v>
      </c>
      <c r="D106" s="92"/>
      <c r="E106" s="93"/>
      <c r="F106" s="6"/>
      <c r="G106" s="6"/>
      <c r="H106" s="6"/>
      <c r="I106" s="6"/>
      <c r="J106" s="6"/>
      <c r="K106" s="6"/>
      <c r="L106" s="6"/>
      <c r="M106" s="6"/>
      <c r="N106" s="6"/>
    </row>
    <row r="107" spans="1:14" x14ac:dyDescent="0.25">
      <c r="B107" s="6"/>
      <c r="C107" s="48" t="s">
        <v>28</v>
      </c>
      <c r="D107" s="94"/>
      <c r="E107" s="98">
        <v>7126.1150003728799</v>
      </c>
      <c r="F107" s="6"/>
      <c r="G107" s="6"/>
      <c r="H107" s="6"/>
      <c r="I107" s="6"/>
      <c r="J107" s="6"/>
      <c r="K107" s="6"/>
      <c r="L107" s="6"/>
      <c r="M107" s="6"/>
      <c r="N107" s="6"/>
    </row>
    <row r="108" spans="1:14" x14ac:dyDescent="0.25">
      <c r="B108" s="6"/>
      <c r="C108" s="81" t="s">
        <v>46</v>
      </c>
      <c r="D108" s="82">
        <f>SUM(D104:D107)</f>
        <v>210938.25991614998</v>
      </c>
      <c r="E108" s="83">
        <f>SUM(E104:E107)</f>
        <v>158878.13960237286</v>
      </c>
      <c r="F108" s="6"/>
      <c r="G108" s="6"/>
      <c r="H108" s="6"/>
      <c r="I108" s="6"/>
      <c r="J108" s="6"/>
      <c r="K108" s="6"/>
      <c r="L108" s="6"/>
      <c r="M108" s="6"/>
      <c r="N108" s="6"/>
    </row>
    <row r="109" spans="1:14" x14ac:dyDescent="0.25">
      <c r="B109" s="6"/>
      <c r="C109" s="6"/>
      <c r="D109" s="46"/>
      <c r="E109" s="6"/>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ht="30" x14ac:dyDescent="0.25">
      <c r="B120" s="6"/>
      <c r="C120" s="62" t="s">
        <v>93</v>
      </c>
      <c r="D120" s="63" t="s">
        <v>86</v>
      </c>
      <c r="E120" s="29" t="s">
        <v>87</v>
      </c>
      <c r="F120" s="6"/>
      <c r="G120" s="6"/>
      <c r="H120" s="6"/>
      <c r="I120" s="6"/>
      <c r="J120" s="6"/>
      <c r="K120" s="6"/>
      <c r="L120" s="6"/>
      <c r="M120" s="6"/>
      <c r="N120" s="6"/>
    </row>
    <row r="121" spans="2:14" x14ac:dyDescent="0.25">
      <c r="B121" s="6"/>
      <c r="C121" s="49" t="s">
        <v>37</v>
      </c>
      <c r="D121" s="91">
        <f>+D34</f>
        <v>146175.59115489002</v>
      </c>
      <c r="E121" s="97">
        <f>+D98</f>
        <v>4984.79</v>
      </c>
      <c r="F121" s="6"/>
      <c r="G121" s="6"/>
      <c r="H121" s="6"/>
      <c r="I121" s="6"/>
      <c r="J121" s="6"/>
      <c r="K121" s="6"/>
      <c r="L121" s="6"/>
      <c r="M121" s="6"/>
      <c r="N121" s="6"/>
    </row>
    <row r="122" spans="2:14" x14ac:dyDescent="0.25">
      <c r="B122" s="6"/>
      <c r="C122" s="49" t="s">
        <v>11</v>
      </c>
      <c r="D122" s="91">
        <f>+D35+D18</f>
        <v>64762.66876126</v>
      </c>
      <c r="E122" s="97">
        <f>+D97</f>
        <v>153893.34960237285</v>
      </c>
      <c r="F122" s="6"/>
      <c r="G122" s="6"/>
      <c r="H122" s="6"/>
      <c r="I122" s="6"/>
      <c r="J122" s="6"/>
      <c r="K122" s="6"/>
      <c r="L122" s="6"/>
      <c r="M122" s="6"/>
      <c r="N122" s="6"/>
    </row>
    <row r="123" spans="2:14" x14ac:dyDescent="0.25">
      <c r="B123" s="6"/>
      <c r="C123" s="50" t="s">
        <v>91</v>
      </c>
      <c r="D123" s="108"/>
      <c r="E123" s="109"/>
      <c r="F123" s="6"/>
      <c r="G123" s="6"/>
      <c r="H123" s="6"/>
      <c r="I123" s="6"/>
      <c r="J123" s="6"/>
      <c r="K123" s="6"/>
      <c r="L123" s="6"/>
      <c r="M123" s="6"/>
      <c r="N123" s="6"/>
    </row>
    <row r="124" spans="2:14" x14ac:dyDescent="0.25">
      <c r="B124" s="6"/>
      <c r="C124" s="84" t="s">
        <v>46</v>
      </c>
      <c r="D124" s="110">
        <f>SUM(D121:D123)</f>
        <v>210938.25991615001</v>
      </c>
      <c r="E124" s="111">
        <f>SUM(E121:E123)</f>
        <v>158878.13960237286</v>
      </c>
      <c r="F124" s="6"/>
      <c r="G124" s="6"/>
      <c r="H124" s="6"/>
      <c r="I124" s="6"/>
      <c r="J124" s="6"/>
      <c r="K124" s="6"/>
      <c r="L124" s="6"/>
      <c r="M124" s="6"/>
      <c r="N124" s="6"/>
    </row>
    <row r="125" spans="2:14" x14ac:dyDescent="0.25">
      <c r="B125" s="6"/>
      <c r="C125" s="70"/>
      <c r="D125" s="70"/>
      <c r="E125" s="70"/>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6"/>
      <c r="D127" s="46"/>
      <c r="E127" s="6"/>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schemas.microsoft.com/office/infopath/2007/PartnerControls"/>
    <ds:schemaRef ds:uri="http://purl.org/dc/dcmitype/"/>
    <ds:schemaRef ds:uri="http://purl.org/dc/elements/1.1/"/>
    <ds:schemaRef ds:uri="http://purl.org/dc/terms/"/>
    <ds:schemaRef ds:uri="http://schemas.openxmlformats.org/package/2006/metadata/core-properties"/>
    <ds:schemaRef ds:uri="http://www.w3.org/XML/1998/namespace"/>
    <ds:schemaRef ds:uri="http://schemas.microsoft.com/office/2006/documentManagement/types"/>
    <ds:schemaRef ds:uri="b812923a-363a-40e5-80cb-9f5161b2a1be"/>
    <ds:schemaRef ds:uri="http://schemas.microsoft.com/office/2006/metadata/propertie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2018-05-25T10:19:43Z</cp:lastPrinted>
  <dcterms:created xsi:type="dcterms:W3CDTF">2012-02-01T12:08:15Z</dcterms:created>
  <dcterms:modified xsi:type="dcterms:W3CDTF">2018-07-05T08:38:34Z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